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rsantana\Downloads\"/>
    </mc:Choice>
  </mc:AlternateContent>
  <xr:revisionPtr revIDLastSave="0" documentId="8_{C1651951-6F8B-4EE5-A101-4E7C41889C90}" xr6:coauthVersionLast="47" xr6:coauthVersionMax="47" xr10:uidLastSave="{00000000-0000-0000-0000-000000000000}"/>
  <bookViews>
    <workbookView xWindow="-120" yWindow="-120" windowWidth="20730" windowHeight="11040" tabRatio="882" firstSheet="3" activeTab="4" xr2:uid="{E728FF42-5461-4C8F-84F4-352906D1A290}"/>
  </bookViews>
  <sheets>
    <sheet name="Resumen General" sheetId="1" r:id="rId1"/>
    <sheet name="Gestión de Acogida" sheetId="3" r:id="rId2"/>
    <sheet name="Gestión Educación, Cultura y Re" sheetId="6" r:id="rId3"/>
    <sheet name="Gestión de Salud" sheetId="2" r:id="rId4"/>
    <sheet name=" Gestión Económica " sheetId="5" r:id="rId5"/>
    <sheet name="Gestión Legal" sheetId="4" r:id="rId6"/>
    <sheet name="Gestión Social" sheetId="7" r:id="rId7"/>
    <sheet name="Coh.Terr y Género" sheetId="9" r:id="rId8"/>
    <sheet name="Coh. Terr y Gener" sheetId="10" r:id="rId9"/>
    <sheet name="Data Gráficos" sheetId="11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3" l="1"/>
  <c r="M18" i="3"/>
  <c r="D20" i="11"/>
  <c r="D5" i="11" s="1"/>
  <c r="M17" i="3"/>
  <c r="M16" i="3"/>
  <c r="D18" i="3"/>
  <c r="G18" i="3"/>
  <c r="M28" i="2"/>
  <c r="I16" i="4"/>
  <c r="K16" i="4"/>
  <c r="L33" i="11" l="1"/>
  <c r="E10" i="11" s="1"/>
  <c r="K33" i="11"/>
  <c r="D10" i="11" s="1"/>
  <c r="L17" i="11"/>
  <c r="E8" i="11" s="1"/>
  <c r="K17" i="11"/>
  <c r="D8" i="11" s="1"/>
  <c r="L25" i="11"/>
  <c r="E9" i="11" s="1"/>
  <c r="K25" i="11"/>
  <c r="D9" i="11" s="1"/>
  <c r="L9" i="11"/>
  <c r="E7" i="11" s="1"/>
  <c r="K9" i="11"/>
  <c r="D7" i="11" s="1"/>
  <c r="E28" i="11"/>
  <c r="E6" i="11" s="1"/>
  <c r="D28" i="11"/>
  <c r="D6" i="11" s="1"/>
  <c r="E20" i="11"/>
  <c r="E5" i="11" s="1"/>
  <c r="I6" i="9"/>
  <c r="C33" i="10"/>
  <c r="D24" i="10" s="1"/>
  <c r="C16" i="10"/>
  <c r="G13" i="7"/>
  <c r="D13" i="7"/>
  <c r="E13" i="7"/>
  <c r="F13" i="7"/>
  <c r="H13" i="7"/>
  <c r="I13" i="7"/>
  <c r="J13" i="7"/>
  <c r="M11" i="7"/>
  <c r="M9" i="7"/>
  <c r="M10" i="7"/>
  <c r="M12" i="7"/>
  <c r="M8" i="7"/>
  <c r="N11" i="4"/>
  <c r="L12" i="4"/>
  <c r="L11" i="4"/>
  <c r="L13" i="4"/>
  <c r="L14" i="4"/>
  <c r="L15" i="4"/>
  <c r="L10" i="4"/>
  <c r="M10" i="4"/>
  <c r="M15" i="4"/>
  <c r="M14" i="4"/>
  <c r="F16" i="4"/>
  <c r="D16" i="4"/>
  <c r="C16" i="4"/>
  <c r="E16" i="4"/>
  <c r="D8" i="10" l="1"/>
  <c r="D6" i="10"/>
  <c r="D23" i="10"/>
  <c r="D32" i="10"/>
  <c r="D31" i="10"/>
  <c r="D30" i="10"/>
  <c r="D29" i="10"/>
  <c r="D28" i="10"/>
  <c r="D27" i="10"/>
  <c r="D26" i="10"/>
  <c r="D25" i="10"/>
  <c r="D11" i="11"/>
  <c r="E11" i="11"/>
  <c r="D11" i="10"/>
  <c r="D10" i="10"/>
  <c r="D9" i="10"/>
  <c r="D7" i="10"/>
  <c r="D15" i="10"/>
  <c r="D14" i="10"/>
  <c r="D13" i="10"/>
  <c r="D12" i="10"/>
  <c r="M13" i="7"/>
  <c r="L16" i="4"/>
  <c r="N12" i="5"/>
  <c r="M12" i="5"/>
  <c r="L12" i="5"/>
  <c r="H15" i="5"/>
  <c r="G15" i="5"/>
  <c r="F15" i="5"/>
  <c r="E15" i="5"/>
  <c r="D15" i="5"/>
  <c r="C15" i="5"/>
  <c r="I15" i="5"/>
  <c r="L13" i="5"/>
  <c r="L14" i="5"/>
  <c r="C30" i="2"/>
  <c r="D30" i="2"/>
  <c r="M13" i="6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9" i="2"/>
  <c r="M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11" i="2"/>
  <c r="G30" i="2"/>
  <c r="M14" i="6"/>
  <c r="F17" i="6"/>
  <c r="D17" i="6"/>
  <c r="K18" i="3"/>
  <c r="I18" i="3"/>
  <c r="H18" i="3"/>
  <c r="F18" i="3"/>
  <c r="E18" i="3"/>
  <c r="C18" i="3"/>
  <c r="E17" i="6"/>
  <c r="M14" i="5"/>
  <c r="M13" i="5"/>
  <c r="F30" i="2"/>
  <c r="I30" i="2"/>
  <c r="M15" i="6"/>
  <c r="M16" i="6"/>
  <c r="L12" i="3"/>
  <c r="O16" i="6"/>
  <c r="O15" i="6"/>
  <c r="O14" i="6"/>
  <c r="O13" i="6"/>
  <c r="N16" i="6"/>
  <c r="N15" i="6"/>
  <c r="N13" i="6"/>
  <c r="N14" i="6"/>
  <c r="J17" i="6"/>
  <c r="G17" i="6"/>
  <c r="L13" i="3"/>
  <c r="L14" i="3"/>
  <c r="L15" i="3"/>
  <c r="L16" i="3"/>
  <c r="M12" i="3"/>
  <c r="D16" i="10" l="1"/>
  <c r="N17" i="6"/>
  <c r="E9" i="1" s="1"/>
  <c r="O17" i="6"/>
  <c r="F9" i="1" s="1"/>
  <c r="N18" i="3"/>
  <c r="F8" i="1" s="1"/>
  <c r="M15" i="5"/>
  <c r="E11" i="1" s="1"/>
  <c r="N30" i="2"/>
  <c r="F10" i="1" s="1"/>
  <c r="M30" i="2"/>
  <c r="E10" i="1" s="1"/>
  <c r="M17" i="6"/>
  <c r="L15" i="5"/>
  <c r="L30" i="2"/>
  <c r="L18" i="3"/>
  <c r="F39" i="11"/>
  <c r="F38" i="11"/>
  <c r="H39" i="11" l="1"/>
  <c r="G39" i="11"/>
  <c r="H38" i="11"/>
  <c r="G38" i="11"/>
  <c r="H47" i="9"/>
  <c r="G47" i="9"/>
  <c r="J47" i="9" s="1"/>
  <c r="H44" i="9"/>
  <c r="G44" i="9"/>
  <c r="J44" i="9" s="1"/>
  <c r="H40" i="9"/>
  <c r="G40" i="9"/>
  <c r="H36" i="9"/>
  <c r="G36" i="9"/>
  <c r="J36" i="9" s="1"/>
  <c r="H32" i="9"/>
  <c r="G32" i="9"/>
  <c r="H27" i="9"/>
  <c r="G27" i="9"/>
  <c r="H23" i="9"/>
  <c r="G23" i="9"/>
  <c r="H18" i="9"/>
  <c r="G18" i="9"/>
  <c r="H13" i="9"/>
  <c r="G13" i="9"/>
  <c r="H9" i="9"/>
  <c r="G9" i="9"/>
  <c r="J7" i="9"/>
  <c r="J8" i="9"/>
  <c r="J10" i="9"/>
  <c r="J11" i="9"/>
  <c r="J12" i="9"/>
  <c r="J14" i="9"/>
  <c r="J15" i="9"/>
  <c r="J16" i="9"/>
  <c r="J17" i="9"/>
  <c r="J18" i="9"/>
  <c r="J19" i="9"/>
  <c r="J20" i="9"/>
  <c r="J21" i="9"/>
  <c r="J22" i="9"/>
  <c r="J24" i="9"/>
  <c r="J25" i="9"/>
  <c r="J26" i="9"/>
  <c r="J28" i="9"/>
  <c r="J29" i="9"/>
  <c r="J30" i="9"/>
  <c r="J31" i="9"/>
  <c r="J33" i="9"/>
  <c r="J34" i="9"/>
  <c r="J35" i="9"/>
  <c r="J37" i="9"/>
  <c r="J38" i="9"/>
  <c r="J39" i="9"/>
  <c r="J41" i="9"/>
  <c r="J42" i="9"/>
  <c r="J43" i="9"/>
  <c r="J45" i="9"/>
  <c r="J46" i="9"/>
  <c r="J6" i="9"/>
  <c r="N13" i="5"/>
  <c r="F47" i="9"/>
  <c r="E47" i="9"/>
  <c r="F44" i="9"/>
  <c r="E44" i="9"/>
  <c r="F40" i="9"/>
  <c r="E40" i="9"/>
  <c r="F36" i="9"/>
  <c r="E36" i="9"/>
  <c r="F32" i="9"/>
  <c r="E32" i="9"/>
  <c r="F27" i="9"/>
  <c r="E27" i="9"/>
  <c r="I27" i="9" s="1"/>
  <c r="F23" i="9"/>
  <c r="E23" i="9"/>
  <c r="F18" i="9"/>
  <c r="E18" i="9"/>
  <c r="F13" i="9"/>
  <c r="E13" i="9"/>
  <c r="F9" i="9"/>
  <c r="E9" i="9"/>
  <c r="I8" i="9"/>
  <c r="I10" i="9"/>
  <c r="I11" i="9"/>
  <c r="I12" i="9"/>
  <c r="I14" i="9"/>
  <c r="I15" i="9"/>
  <c r="I16" i="9"/>
  <c r="I17" i="9"/>
  <c r="I19" i="9"/>
  <c r="I20" i="9"/>
  <c r="I21" i="9"/>
  <c r="I22" i="9"/>
  <c r="I24" i="9"/>
  <c r="I25" i="9"/>
  <c r="I26" i="9"/>
  <c r="I28" i="9"/>
  <c r="I29" i="9"/>
  <c r="I30" i="9"/>
  <c r="I31" i="9"/>
  <c r="I33" i="9"/>
  <c r="I34" i="9"/>
  <c r="I35" i="9"/>
  <c r="I37" i="9"/>
  <c r="I38" i="9"/>
  <c r="I39" i="9"/>
  <c r="I41" i="9"/>
  <c r="I42" i="9"/>
  <c r="I43" i="9"/>
  <c r="I45" i="9"/>
  <c r="I46" i="9"/>
  <c r="I7" i="9"/>
  <c r="N10" i="4"/>
  <c r="M15" i="3"/>
  <c r="O12" i="7"/>
  <c r="L13" i="7"/>
  <c r="K13" i="7"/>
  <c r="N12" i="7"/>
  <c r="O11" i="7"/>
  <c r="N11" i="7"/>
  <c r="O10" i="7"/>
  <c r="N10" i="7"/>
  <c r="O9" i="7"/>
  <c r="N9" i="7"/>
  <c r="O8" i="7"/>
  <c r="N8" i="7"/>
  <c r="L17" i="6"/>
  <c r="K17" i="6"/>
  <c r="I17" i="6"/>
  <c r="H17" i="6"/>
  <c r="K15" i="5"/>
  <c r="J15" i="5"/>
  <c r="N14" i="5"/>
  <c r="J16" i="4"/>
  <c r="H16" i="4"/>
  <c r="G16" i="4"/>
  <c r="N15" i="4"/>
  <c r="N14" i="4"/>
  <c r="N13" i="4"/>
  <c r="M13" i="4"/>
  <c r="N12" i="4"/>
  <c r="M12" i="4"/>
  <c r="M11" i="4"/>
  <c r="N16" i="3"/>
  <c r="N14" i="3"/>
  <c r="N13" i="3"/>
  <c r="M13" i="3"/>
  <c r="N12" i="3"/>
  <c r="K30" i="2"/>
  <c r="J30" i="2"/>
  <c r="H30" i="2"/>
  <c r="E30" i="2"/>
  <c r="J23" i="9" l="1"/>
  <c r="E48" i="9"/>
  <c r="F48" i="9"/>
  <c r="N15" i="5"/>
  <c r="F11" i="1" s="1"/>
  <c r="N16" i="4"/>
  <c r="F12" i="1" s="1"/>
  <c r="M16" i="4"/>
  <c r="E12" i="1" s="1"/>
  <c r="E8" i="1"/>
  <c r="N15" i="3"/>
  <c r="J32" i="9"/>
  <c r="J27" i="9"/>
  <c r="J13" i="9"/>
  <c r="J9" i="9"/>
  <c r="H48" i="9"/>
  <c r="G48" i="9"/>
  <c r="J40" i="9"/>
  <c r="I36" i="9"/>
  <c r="I47" i="9"/>
  <c r="I13" i="9"/>
  <c r="I18" i="9"/>
  <c r="I44" i="9"/>
  <c r="I23" i="9"/>
  <c r="I32" i="9"/>
  <c r="I40" i="9"/>
  <c r="I9" i="9"/>
  <c r="O13" i="7"/>
  <c r="F13" i="1" s="1"/>
  <c r="N13" i="7"/>
  <c r="E13" i="1" s="1"/>
  <c r="I48" i="9" l="1"/>
  <c r="F14" i="1"/>
  <c r="E14" i="1"/>
  <c r="J48" i="9"/>
</calcChain>
</file>

<file path=xl/sharedStrings.xml><?xml version="1.0" encoding="utf-8"?>
<sst xmlns="http://schemas.openxmlformats.org/spreadsheetml/2006/main" count="335" uniqueCount="142">
  <si>
    <t>Resumen General</t>
  </si>
  <si>
    <t>Gestiones</t>
  </si>
  <si>
    <t>Cantidad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</si>
  <si>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</si>
  <si>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</si>
  <si>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</si>
  <si>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</si>
  <si>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</si>
  <si>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</si>
  <si>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</si>
  <si>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</si>
  <si>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</si>
  <si>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</si>
  <si>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</si>
  <si>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</si>
  <si>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</si>
  <si>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</si>
  <si>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</si>
  <si>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</si>
  <si>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</si>
  <si>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</si>
  <si>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</si>
  <si>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</si>
  <si>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</si>
  <si>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</si>
  <si>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</si>
  <si>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</si>
  <si>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</si>
  <si>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</si>
  <si>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</si>
  <si>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</si>
  <si>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</si>
  <si>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</si>
  <si>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</si>
  <si>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</si>
  <si>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</si>
  <si>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</si>
  <si>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</si>
  <si>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>Gestión de Pensiones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</si>
  <si>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</si>
  <si>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</si>
  <si>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</si>
  <si>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</si>
  <si>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</si>
  <si>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</si>
  <si>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</si>
  <si>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</si>
  <si>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</si>
  <si>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</si>
  <si>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Vacunación/Pruebas COVID de Adultos Mayores</t>
  </si>
  <si>
    <t>Santiago</t>
  </si>
  <si>
    <t>Espaillat</t>
  </si>
  <si>
    <t>Puerto Plata</t>
  </si>
  <si>
    <t>Región Cibao Norte</t>
  </si>
  <si>
    <t>La Vega</t>
  </si>
  <si>
    <t>Sánchez Ramírez</t>
  </si>
  <si>
    <t>Monseñor Nouel</t>
  </si>
  <si>
    <t>Duarte</t>
  </si>
  <si>
    <t>Samaná</t>
  </si>
  <si>
    <t>Hermanas Mirabal</t>
  </si>
  <si>
    <t>María Trinidad Sánchez</t>
  </si>
  <si>
    <t>Dajabón</t>
  </si>
  <si>
    <t>Santiago Rodríguez</t>
  </si>
  <si>
    <t>Valverde</t>
  </si>
  <si>
    <t>San Cristóbal</t>
  </si>
  <si>
    <t>Peravia</t>
  </si>
  <si>
    <t>San José de Ocoa</t>
  </si>
  <si>
    <t>Barahona</t>
  </si>
  <si>
    <t>Bahoruco</t>
  </si>
  <si>
    <t>Independencia</t>
  </si>
  <si>
    <t>Pedernales</t>
  </si>
  <si>
    <t>Azua</t>
  </si>
  <si>
    <t>San Juan</t>
  </si>
  <si>
    <t>Elías Piña</t>
  </si>
  <si>
    <t>El Seibo</t>
  </si>
  <si>
    <t>La Romana</t>
  </si>
  <si>
    <t>La Altagracia</t>
  </si>
  <si>
    <t>San Pedro de Macorís</t>
  </si>
  <si>
    <t>Monte Plata</t>
  </si>
  <si>
    <t>Hato Mayor</t>
  </si>
  <si>
    <t>Santo Domingo</t>
  </si>
  <si>
    <t>Región Cibao Sur</t>
  </si>
  <si>
    <t>Región Cibao Nordeste</t>
  </si>
  <si>
    <t>Región Cibao Noroeste</t>
  </si>
  <si>
    <t>Región Valdesia</t>
  </si>
  <si>
    <t>Región Enriquillo</t>
  </si>
  <si>
    <t>Región El Valle</t>
  </si>
  <si>
    <t>Región Yuma</t>
  </si>
  <si>
    <t>Región Ozama</t>
  </si>
  <si>
    <t>Total Cibao Norte</t>
  </si>
  <si>
    <t>Total Cibao Sur</t>
  </si>
  <si>
    <t>Total Cibao Nordeste</t>
  </si>
  <si>
    <t>Total Cibao Noroeste</t>
  </si>
  <si>
    <t>Total Valdesia</t>
  </si>
  <si>
    <t>Total Enriquillo</t>
  </si>
  <si>
    <t>Total El Valle</t>
  </si>
  <si>
    <t>Total Yuma</t>
  </si>
  <si>
    <t>Región Higüamo</t>
  </si>
  <si>
    <t>Total Higüamo</t>
  </si>
  <si>
    <t>Total Ozama</t>
  </si>
  <si>
    <t>Hombre</t>
  </si>
  <si>
    <t>Mujer</t>
  </si>
  <si>
    <t xml:space="preserve">Total General </t>
  </si>
  <si>
    <t>Adultos Mayores</t>
  </si>
  <si>
    <t xml:space="preserve">Cantidad de Servicios  Brindados Totales </t>
  </si>
  <si>
    <t>Servicios Brindados</t>
  </si>
  <si>
    <t>Total Servicios Brindados</t>
  </si>
  <si>
    <t>Total general</t>
  </si>
  <si>
    <t xml:space="preserve">Actividades Culturales y Recreativas </t>
  </si>
  <si>
    <t xml:space="preserve">Alfabetización </t>
  </si>
  <si>
    <t xml:space="preserve">Capacitación Técnica como terapia ocupacional </t>
  </si>
  <si>
    <t xml:space="preserve">“PROVEE” Protección a la Vejez en Pobreza Extrema </t>
  </si>
  <si>
    <t xml:space="preserve">“TE-AMA” Transferencia Económica al Adulto Mayor </t>
  </si>
  <si>
    <t>Total Adultos Mayores Nuevos</t>
  </si>
  <si>
    <t>Provincias</t>
  </si>
  <si>
    <t>Regiones</t>
  </si>
  <si>
    <t xml:space="preserve">Adultos Mayores y Servicios Brindados segmentados por Cohesión Territorial y Género </t>
  </si>
  <si>
    <t>%</t>
  </si>
  <si>
    <t>Servicios Brindados por Región</t>
  </si>
  <si>
    <t xml:space="preserve">Adultos Mayores impactados por Región </t>
  </si>
  <si>
    <t>Data Cuadro Resumen General</t>
  </si>
  <si>
    <t>Gestión Educación, Cultura y Re</t>
  </si>
  <si>
    <t xml:space="preserve">Gestión Económica </t>
  </si>
  <si>
    <t xml:space="preserve">Adultos Mayores </t>
  </si>
  <si>
    <t xml:space="preserve">Servicios Brindados </t>
  </si>
  <si>
    <t xml:space="preserve">Hombre </t>
  </si>
  <si>
    <t xml:space="preserve"> Adultos Mayores Nuevos </t>
  </si>
  <si>
    <t>Adultos Mayores atendidos por servicio</t>
  </si>
  <si>
    <t>Nombre de los servicios</t>
  </si>
  <si>
    <t>Distrito Nacional</t>
  </si>
  <si>
    <t>Montecristi</t>
  </si>
  <si>
    <t>Gestión de Acogida Enero - Marzo 2025</t>
  </si>
  <si>
    <t>Enero</t>
  </si>
  <si>
    <t>Febrero</t>
  </si>
  <si>
    <t>Marzo</t>
  </si>
  <si>
    <t>Gestión de Educación, Cultura y Recreación Enero - Marzo 2025</t>
  </si>
  <si>
    <t>Gestión de Salud Enero - Marzo 2025</t>
  </si>
  <si>
    <t>Gestión Económica Enero - Marzo 2025</t>
  </si>
  <si>
    <t>Gestión Legal Enero - Marzo 2025</t>
  </si>
  <si>
    <t>Gestión Social Enero - Marzo 2025</t>
  </si>
  <si>
    <t>Enero - Marzo 2025</t>
  </si>
  <si>
    <t>Cuidados Domiciliarios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</si>
</sst>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2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Libre Franklin"/>
    </font>
    <font>
      <sz val="12"/>
      <color theme="1"/>
      <name val="Libre Franklin"/>
    </font>
    <font>
      <b/>
      <sz val="11"/>
      <color theme="1"/>
      <name val="Libre Franklin"/>
    </font>
    <font>
      <b/>
      <sz val="11"/>
      <name val="Libre Franklin"/>
    </font>
    <font>
      <b/>
      <sz val="12"/>
      <color theme="1"/>
      <name val="Libre Franklin"/>
    </font>
    <font>
      <b/>
      <sz val="11"/>
      <name val="Calibri"/>
      <family val="2"/>
    </font>
    <font>
      <sz val="11"/>
      <name val="Libre Franklin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name val="Libre Franklin"/>
    </font>
    <font>
      <sz val="14"/>
      <name val="Libre Franklin"/>
    </font>
    <font>
      <b/>
      <sz val="14"/>
      <name val="Libre Franklin"/>
    </font>
    <font>
      <b/>
      <sz val="18"/>
      <name val="Libre Franklin"/>
    </font>
    <font>
      <b/>
      <sz val="10"/>
      <name val="Libre Franklin"/>
    </font>
    <font>
      <b/>
      <sz val="13"/>
      <name val="Libre Franklin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71">
    <xf numFmtId="0" fontId="0" fillId="0" borderId="0" xfId="0"/>
    <xf numFmtId="0" fontId="7" fillId="0" borderId="0" xfId="0" applyFont="1"/>
    <xf numFmtId="3" fontId="0" fillId="0" borderId="0" xfId="0" applyNumberFormat="1"/>
    <xf numFmtId="0" fontId="0" fillId="0" borderId="0" xfId="0" applyAlignment="1">
      <alignment vertical="top"/>
    </xf>
    <xf numFmtId="0" fontId="6" fillId="0" borderId="0" xfId="0" applyFont="1"/>
    <xf numFmtId="0" fontId="0" fillId="0" borderId="1" xfId="0" applyBorder="1"/>
    <xf numFmtId="0" fontId="0" fillId="0" borderId="1" xfId="0" applyBorder="1" applyAlignment="1">
      <alignment vertical="top"/>
    </xf>
    <xf numFmtId="0" fontId="5" fillId="0" borderId="0" xfId="0" applyFont="1"/>
    <xf numFmtId="0" fontId="4" fillId="0" borderId="0" xfId="0" applyFont="1"/>
    <xf numFmtId="0" fontId="3" fillId="0" borderId="0" xfId="0" applyFont="1"/>
    <xf numFmtId="164" fontId="0" fillId="0" borderId="0" xfId="0" applyNumberFormat="1"/>
    <xf numFmtId="0" fontId="2" fillId="0" borderId="0" xfId="0" applyFont="1"/>
    <xf numFmtId="10" fontId="0" fillId="0" borderId="0" xfId="1" applyNumberFormat="1" applyFont="1"/>
    <xf numFmtId="0" fontId="1" fillId="0" borderId="0" xfId="0" applyFo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wrapText="1"/>
    </xf>
    <xf numFmtId="164" fontId="11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horizontal="left" vertical="center"/>
    </xf>
    <xf numFmtId="164" fontId="15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164" fontId="12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164" fontId="15" fillId="0" borderId="1" xfId="0" applyNumberFormat="1" applyFont="1" applyBorder="1" applyAlignment="1">
      <alignment vertical="center"/>
    </xf>
    <xf numFmtId="164" fontId="12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>
      <alignment vertical="center"/>
    </xf>
    <xf numFmtId="164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3" fontId="15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/>
    </xf>
    <xf numFmtId="3" fontId="15" fillId="0" borderId="1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2" fillId="0" borderId="1" xfId="0" applyNumberFormat="1" applyFont="1" applyBorder="1"/>
    <xf numFmtId="0" fontId="24" fillId="0" borderId="1" xfId="0" applyFont="1" applyBorder="1"/>
    <xf numFmtId="0" fontId="15" fillId="0" borderId="1" xfId="0" applyFont="1" applyBorder="1"/>
    <xf numFmtId="3" fontId="15" fillId="0" borderId="1" xfId="0" applyNumberFormat="1" applyFont="1" applyBorder="1"/>
    <xf numFmtId="10" fontId="15" fillId="0" borderId="1" xfId="1" applyNumberFormat="1" applyFont="1" applyFill="1" applyBorder="1"/>
    <xf numFmtId="1" fontId="18" fillId="0" borderId="1" xfId="0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right" vertical="center" wrapText="1"/>
    </xf>
    <xf numFmtId="9" fontId="18" fillId="0" borderId="1" xfId="1" applyFont="1" applyFill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/>
    </xf>
    <xf numFmtId="0" fontId="8" fillId="0" borderId="1" xfId="0" applyFont="1" applyBorder="1"/>
    <xf numFmtId="0" fontId="20" fillId="0" borderId="1" xfId="0" applyFont="1" applyBorder="1" applyAlignment="1">
      <alignment horizontal="center" vertical="center"/>
    </xf>
    <xf numFmtId="0" fontId="14" fillId="0" borderId="1" xfId="0" applyFont="1" applyBorder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top"/>
    </xf>
    <xf numFmtId="0" fontId="18" fillId="0" borderId="1" xfId="0" applyFont="1" applyBorder="1" applyAlignment="1">
      <alignment horizontal="center" vertical="center" wrapText="1"/>
    </xf>
    <xf numFmtId="17" fontId="12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20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Gráficos'!$B$38</c:f>
              <c:strCache>
                <c:ptCount val="1"/>
                <c:pt idx="0">
                  <c:v>Adultos Mayores 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EE8-441C-8246-980234DAD8D4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EE8-441C-8246-980234DAD8D4}"/>
              </c:ext>
            </c:extLst>
          </c:dPt>
          <c:dLbls>
            <c:dLbl>
              <c:idx val="0"/>
              <c:layout>
                <c:manualLayout>
                  <c:x val="-0.11028412073490824"/>
                  <c:y val="8.1438466025080203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E8-441C-8246-980234DAD8D4}"/>
                </c:ext>
              </c:extLst>
            </c:dLbl>
            <c:dLbl>
              <c:idx val="1"/>
              <c:layout>
                <c:manualLayout>
                  <c:x val="9.7087817147856512E-2"/>
                  <c:y val="-6.7872557596967045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EE8-441C-8246-980234DAD8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Gráficos'!$G$38:$H$38</c:f>
              <c:numCache>
                <c:formatCode>0.00%</c:formatCode>
                <c:ptCount val="2"/>
                <c:pt idx="0">
                  <c:v>0.41353745301301981</c:v>
                </c:pt>
                <c:pt idx="1">
                  <c:v>0.58646254698698019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E8-441C-8246-980234DAD8D4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Gráficos'!$B$39</c:f>
              <c:strCache>
                <c:ptCount val="1"/>
                <c:pt idx="0">
                  <c:v>Servicios Brindados </c:v>
                </c:pt>
              </c:strCache>
            </c:strRef>
          </c:tx>
          <c:explosion val="2"/>
          <c:dPt>
            <c:idx val="0"/>
            <c:bubble3D val="0"/>
            <c:explosion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555-4FE7-A02C-9C5C896A233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555-4FE7-A02C-9C5C896A233A}"/>
              </c:ext>
            </c:extLst>
          </c:dPt>
          <c:dLbls>
            <c:dLbl>
              <c:idx val="0"/>
              <c:layout>
                <c:manualLayout>
                  <c:x val="-0.11028412073490813"/>
                  <c:y val="2.1253280839894927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55-4FE7-A02C-9C5C896A233A}"/>
                </c:ext>
              </c:extLst>
            </c:dLbl>
            <c:dLbl>
              <c:idx val="1"/>
              <c:layout>
                <c:manualLayout>
                  <c:x val="0.1165323709536308"/>
                  <c:y val="1.546077573636628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BEE393B-822A-458F-89EB-DFFAC4250394}" type="PERCENTAGE">
                      <a:rPr lang="en-US" sz="1100"/>
                      <a:pPr>
                        <a:defRPr/>
                      </a:pPr>
                      <a:t>[PORCENTAJE]</a:t>
                    </a:fld>
                    <a:endParaRPr lang="es-DO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GB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555-4FE7-A02C-9C5C896A23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Gráficos'!$G$39:$H$39</c:f>
              <c:numCache>
                <c:formatCode>0.00%</c:formatCode>
                <c:ptCount val="2"/>
                <c:pt idx="0">
                  <c:v>0.48698401045052508</c:v>
                </c:pt>
                <c:pt idx="1">
                  <c:v>0.51301598954947492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55-4FE7-A02C-9C5C896A233A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238125</xdr:colOff>
      <xdr:row>19</xdr:row>
      <xdr:rowOff>76199</xdr:rowOff>
    </xdr:from>
    <xdr:to>
      <xdr:col>12</xdr:col>
      <xdr:colOff>238125</xdr:colOff>
      <xdr:row>30</xdr:row>
      <xdr:rowOff>57149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835D370-98F1-4A5C-B633-F798871FCA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43</xdr:row>
      <xdr:rowOff>80962</xdr:rowOff>
    </xdr:from>
    <xdr:to>
      <xdr:col>7</xdr:col>
      <xdr:colOff>581025</xdr:colOff>
      <xdr:row>57</xdr:row>
      <xdr:rowOff>157162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381B75-B01A-D6B1-B30B-114489FC2F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657225</xdr:colOff>
      <xdr:row>43</xdr:row>
      <xdr:rowOff>104775</xdr:rowOff>
    </xdr:from>
    <xdr:to>
      <xdr:col>15</xdr:col>
      <xdr:colOff>657225</xdr:colOff>
      <xdr:row>57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139BA7-19D4-40B8-8FD5-1226117BA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992"/>
  <sheetViews>
    <sheetView topLeftCell="A10" workbookViewId="0">
      <selection activeCell="M9" sqref="M9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2" spans="1:10" ht="15" customHeight="1" x14ac:dyDescent="0.25">
      <c r="A2" s="5"/>
      <c r="B2" s="5"/>
      <c r="C2" s="5"/>
      <c r="D2" s="5"/>
      <c r="E2" s="5"/>
      <c r="F2" s="5"/>
      <c r="G2" s="5"/>
    </row>
    <row r="3" spans="1:10" ht="24.75" customHeight="1" x14ac:dyDescent="0.25">
      <c r="A3" s="5"/>
      <c r="B3" s="49" t="s">
        <v>0</v>
      </c>
      <c r="C3" s="50"/>
      <c r="D3" s="50"/>
      <c r="E3" s="50"/>
      <c r="F3" s="50"/>
      <c r="G3" s="5"/>
    </row>
    <row r="4" spans="1:10" ht="0.75" customHeight="1" x14ac:dyDescent="0.25">
      <c r="A4" s="5"/>
      <c r="B4" s="50"/>
      <c r="C4" s="50"/>
      <c r="D4" s="50"/>
      <c r="E4" s="50"/>
      <c r="F4" s="50"/>
      <c r="G4" s="5"/>
    </row>
    <row r="5" spans="1:10" ht="23.25" x14ac:dyDescent="0.25">
      <c r="A5" s="5"/>
      <c r="B5" s="51" t="s">
        <v>140</v>
      </c>
      <c r="C5" s="52"/>
      <c r="D5" s="52"/>
      <c r="E5" s="52"/>
      <c r="F5" s="52"/>
      <c r="G5" s="5"/>
    </row>
    <row r="6" spans="1:10" ht="26.25" customHeight="1" x14ac:dyDescent="0.4">
      <c r="A6" s="5"/>
      <c r="B6" s="53" t="s">
        <v>1</v>
      </c>
      <c r="C6" s="54" t="s">
        <v>2</v>
      </c>
      <c r="D6" s="50"/>
      <c r="E6" s="55" t="s">
        <v>44</v>
      </c>
      <c r="F6" s="56" t="s">
        <v>104</v>
      </c>
      <c r="G6" s="5"/>
      <c r="J6" s="1"/>
    </row>
    <row r="7" spans="1:10" ht="30.75" customHeight="1" x14ac:dyDescent="0.25">
      <c r="A7" s="5"/>
      <c r="B7" s="50"/>
      <c r="C7" s="14" t="s">
        <v>3</v>
      </c>
      <c r="D7" s="14" t="s">
        <v>4</v>
      </c>
      <c r="E7" s="50"/>
      <c r="F7" s="50"/>
      <c r="G7" s="5"/>
    </row>
    <row r="8" spans="1:10" ht="19.5" x14ac:dyDescent="0.4">
      <c r="A8" s="5"/>
      <c r="B8" s="15" t="s">
        <v>5</v>
      </c>
      <c r="C8" s="14">
        <v>3</v>
      </c>
      <c r="D8" s="14">
        <v>3</v>
      </c>
      <c r="E8" s="16">
        <f>'Gestión de Acogida'!M18</f>
        <v>2927</v>
      </c>
      <c r="F8" s="16">
        <f>'Gestión de Acogida'!N18</f>
        <v>713153</v>
      </c>
      <c r="G8" s="5"/>
    </row>
    <row r="9" spans="1:10" ht="58.5" x14ac:dyDescent="0.4">
      <c r="A9" s="5"/>
      <c r="B9" s="15" t="s">
        <v>6</v>
      </c>
      <c r="C9" s="14">
        <v>4</v>
      </c>
      <c r="D9" s="14">
        <v>0</v>
      </c>
      <c r="E9" s="16">
        <f>'Gestión Educación, Cultura y Re'!N17</f>
        <v>206</v>
      </c>
      <c r="F9" s="16">
        <f>'Gestión Educación, Cultura y Re'!O17</f>
        <v>162674</v>
      </c>
      <c r="G9" s="5"/>
    </row>
    <row r="10" spans="1:10" ht="19.5" x14ac:dyDescent="0.4">
      <c r="A10" s="5"/>
      <c r="B10" s="15" t="s">
        <v>7</v>
      </c>
      <c r="C10" s="14">
        <v>19</v>
      </c>
      <c r="D10" s="14">
        <v>0</v>
      </c>
      <c r="E10" s="16">
        <f>'Gestión de Salud'!M30</f>
        <v>20563</v>
      </c>
      <c r="F10" s="16">
        <f>'Gestión de Salud'!N30</f>
        <v>914658</v>
      </c>
      <c r="G10" s="5"/>
    </row>
    <row r="11" spans="1:10" ht="19.5" x14ac:dyDescent="0.4">
      <c r="A11" s="5"/>
      <c r="B11" s="15" t="s">
        <v>8</v>
      </c>
      <c r="C11" s="14">
        <v>1</v>
      </c>
      <c r="D11" s="14">
        <v>2</v>
      </c>
      <c r="E11" s="16">
        <f>' Gestión Económica '!M15</f>
        <v>31433</v>
      </c>
      <c r="F11" s="16">
        <f>' Gestión Económica '!N15</f>
        <v>62265</v>
      </c>
      <c r="G11" s="5"/>
    </row>
    <row r="12" spans="1:10" ht="19.5" x14ac:dyDescent="0.4">
      <c r="A12" s="5"/>
      <c r="B12" s="15" t="s">
        <v>9</v>
      </c>
      <c r="C12" s="14">
        <v>6</v>
      </c>
      <c r="D12" s="14">
        <v>0</v>
      </c>
      <c r="E12" s="16">
        <f>'Gestión Legal'!M16</f>
        <v>1776</v>
      </c>
      <c r="F12" s="16">
        <f>'Gestión Legal'!N16</f>
        <v>29468</v>
      </c>
      <c r="G12" s="5"/>
    </row>
    <row r="13" spans="1:10" ht="19.5" x14ac:dyDescent="0.4">
      <c r="A13" s="5"/>
      <c r="B13" s="15" t="s">
        <v>10</v>
      </c>
      <c r="C13" s="14">
        <v>4</v>
      </c>
      <c r="D13" s="14">
        <v>1</v>
      </c>
      <c r="E13" s="16">
        <f>'Gestión Social'!N13</f>
        <v>19978</v>
      </c>
      <c r="F13" s="16">
        <f>'Gestión Social'!O13</f>
        <v>68306</v>
      </c>
      <c r="G13" s="5"/>
    </row>
    <row r="14" spans="1:10" ht="20.25" x14ac:dyDescent="0.25">
      <c r="A14" s="5"/>
      <c r="B14" s="17" t="s">
        <v>107</v>
      </c>
      <c r="C14" s="18">
        <v>37</v>
      </c>
      <c r="D14" s="18">
        <v>6</v>
      </c>
      <c r="E14" s="19">
        <f>SUM(E8:E13)</f>
        <v>76883</v>
      </c>
      <c r="F14" s="19">
        <f>SUM(F8:F13)</f>
        <v>1950524</v>
      </c>
      <c r="G14" s="5"/>
    </row>
    <row r="15" spans="1:10" ht="15" customHeight="1" x14ac:dyDescent="0.25">
      <c r="A15" s="5"/>
      <c r="B15" s="5"/>
      <c r="C15" s="5"/>
      <c r="D15" s="5"/>
      <c r="E15" s="5"/>
      <c r="F15" s="5"/>
      <c r="G15" s="5"/>
    </row>
    <row r="16" spans="1:10" ht="15" customHeight="1" x14ac:dyDescent="0.25">
      <c r="A16" s="5"/>
      <c r="B16" s="5"/>
      <c r="C16" s="5"/>
      <c r="D16" s="5"/>
      <c r="E16" s="5"/>
      <c r="F16" s="5"/>
      <c r="G16" s="5"/>
    </row>
    <row r="17" spans="1:7" ht="15.75" customHeight="1" x14ac:dyDescent="0.25">
      <c r="A17" s="5"/>
      <c r="B17" s="5"/>
      <c r="C17" s="5"/>
      <c r="D17" s="5"/>
      <c r="E17" s="5"/>
      <c r="F17" s="5"/>
      <c r="G17" s="5"/>
    </row>
    <row r="18" spans="1:7" ht="15.75" customHeight="1" x14ac:dyDescent="0.25">
      <c r="A18" s="5"/>
      <c r="B18" s="5"/>
      <c r="C18" s="5"/>
      <c r="D18" s="5"/>
      <c r="E18" s="5"/>
      <c r="F18" s="5"/>
      <c r="G18" s="5"/>
    </row>
    <row r="19" spans="1:7" ht="15.75" customHeight="1" x14ac:dyDescent="0.25"/>
    <row r="20" spans="1:7" ht="15.75" customHeight="1" x14ac:dyDescent="0.25"/>
    <row r="21" spans="1:7" ht="15.75" customHeight="1" x14ac:dyDescent="0.25"/>
    <row r="22" spans="1:7" ht="15.75" customHeight="1" x14ac:dyDescent="0.25"/>
    <row r="23" spans="1:7" ht="15.75" customHeight="1" x14ac:dyDescent="0.25"/>
    <row r="24" spans="1:7" ht="15.75" customHeight="1" x14ac:dyDescent="0.25"/>
    <row r="25" spans="1:7" ht="15.75" customHeight="1" x14ac:dyDescent="0.25"/>
    <row r="26" spans="1:7" ht="15.75" customHeight="1" x14ac:dyDescent="0.25"/>
    <row r="27" spans="1:7" ht="15.75" customHeight="1" x14ac:dyDescent="0.25"/>
    <row r="28" spans="1:7" ht="15.75" customHeight="1" x14ac:dyDescent="0.25"/>
    <row r="29" spans="1:7" ht="15.75" customHeight="1" x14ac:dyDescent="0.25"/>
    <row r="30" spans="1:7" ht="15.75" customHeight="1" x14ac:dyDescent="0.25"/>
    <row r="31" spans="1:7" ht="15.75" customHeight="1" x14ac:dyDescent="0.25"/>
    <row r="32" spans="1: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i8T6zN5kvUcktGg87iReCNgwQ5ZWUsv+1oaRoTmVaIiCbPHg3majEn4THtaBdHmK6/DUJZ4UmpRE9g3MvOuKcQ==" saltValue="CChVaXslPfheiybzmJNp1w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06B59-6618-46E6-BDCC-37E8F3D0DF73}">
  <dimension ref="B2:L39"/>
  <sheetViews>
    <sheetView topLeftCell="A34" workbookViewId="0">
      <selection activeCell="D39" sqref="D39"/>
    </sheetView>
  </sheetViews>
  <sheetFormatPr baseColWidth="10" defaultRowHeight="15" x14ac:dyDescent="0.25"/>
  <sheetData>
    <row r="2" spans="2:12" x14ac:dyDescent="0.25">
      <c r="B2" s="70" t="s">
        <v>120</v>
      </c>
      <c r="C2" s="70"/>
      <c r="D2" s="70"/>
      <c r="E2" s="70"/>
    </row>
    <row r="4" spans="2:12" x14ac:dyDescent="0.25">
      <c r="C4" t="s">
        <v>127</v>
      </c>
      <c r="D4" s="4" t="s">
        <v>126</v>
      </c>
      <c r="E4" s="4" t="s">
        <v>105</v>
      </c>
      <c r="I4" s="70" t="s">
        <v>7</v>
      </c>
      <c r="J4" s="70"/>
      <c r="K4" s="70"/>
      <c r="L4" s="70"/>
    </row>
    <row r="5" spans="2:12" x14ac:dyDescent="0.25">
      <c r="B5" t="s">
        <v>5</v>
      </c>
      <c r="D5" s="2">
        <f>D20</f>
        <v>2927</v>
      </c>
      <c r="E5" s="2">
        <f>E20</f>
        <v>713153</v>
      </c>
      <c r="J5" t="s">
        <v>127</v>
      </c>
      <c r="K5" t="s">
        <v>126</v>
      </c>
      <c r="L5" s="4" t="s">
        <v>105</v>
      </c>
    </row>
    <row r="6" spans="2:12" x14ac:dyDescent="0.25">
      <c r="B6" t="s">
        <v>6</v>
      </c>
      <c r="D6" s="2">
        <f>D28</f>
        <v>206</v>
      </c>
      <c r="E6" s="2">
        <f>E28</f>
        <v>162674</v>
      </c>
      <c r="I6" s="13" t="s">
        <v>132</v>
      </c>
      <c r="K6" s="2">
        <v>10724</v>
      </c>
      <c r="L6" s="2">
        <v>294111</v>
      </c>
    </row>
    <row r="7" spans="2:12" x14ac:dyDescent="0.25">
      <c r="B7" t="s">
        <v>7</v>
      </c>
      <c r="D7" s="2">
        <f>K9</f>
        <v>20563</v>
      </c>
      <c r="E7" s="2">
        <f>L9</f>
        <v>914658</v>
      </c>
      <c r="I7" s="13" t="s">
        <v>133</v>
      </c>
      <c r="K7" s="2">
        <v>3164</v>
      </c>
      <c r="L7" s="2">
        <v>291440</v>
      </c>
    </row>
    <row r="8" spans="2:12" x14ac:dyDescent="0.25">
      <c r="B8" t="s">
        <v>8</v>
      </c>
      <c r="D8" s="2">
        <f>K17</f>
        <v>31433</v>
      </c>
      <c r="E8" s="2">
        <f>L17</f>
        <v>62265</v>
      </c>
      <c r="I8" s="13" t="s">
        <v>134</v>
      </c>
      <c r="K8" s="2">
        <v>6675</v>
      </c>
      <c r="L8" s="2">
        <v>329107</v>
      </c>
    </row>
    <row r="9" spans="2:12" x14ac:dyDescent="0.25">
      <c r="B9" t="s">
        <v>9</v>
      </c>
      <c r="D9" s="2">
        <f>K25</f>
        <v>1776</v>
      </c>
      <c r="E9" s="2">
        <f>L25</f>
        <v>29468</v>
      </c>
      <c r="I9" s="4" t="s">
        <v>107</v>
      </c>
      <c r="J9" s="4"/>
      <c r="K9" s="2">
        <f>SUM(K6:K8)</f>
        <v>20563</v>
      </c>
      <c r="L9" s="2">
        <f>SUM(L6:L8)</f>
        <v>914658</v>
      </c>
    </row>
    <row r="10" spans="2:12" x14ac:dyDescent="0.25">
      <c r="B10" t="s">
        <v>10</v>
      </c>
      <c r="D10" s="2">
        <f>K33</f>
        <v>19978</v>
      </c>
      <c r="E10" s="2">
        <f>L33</f>
        <v>68306</v>
      </c>
    </row>
    <row r="11" spans="2:12" x14ac:dyDescent="0.25">
      <c r="B11" s="4" t="s">
        <v>107</v>
      </c>
      <c r="C11" s="4"/>
      <c r="D11" s="2">
        <f>SUM(D5:D10)</f>
        <v>76883</v>
      </c>
      <c r="E11" s="2">
        <f>SUM(E5:E10)</f>
        <v>1950524</v>
      </c>
    </row>
    <row r="12" spans="2:12" x14ac:dyDescent="0.25">
      <c r="I12" s="70" t="s">
        <v>122</v>
      </c>
      <c r="J12" s="70"/>
      <c r="K12" s="70"/>
      <c r="L12" s="70"/>
    </row>
    <row r="13" spans="2:12" x14ac:dyDescent="0.25">
      <c r="J13" t="s">
        <v>127</v>
      </c>
      <c r="K13" s="4" t="s">
        <v>126</v>
      </c>
      <c r="L13" t="s">
        <v>105</v>
      </c>
    </row>
    <row r="14" spans="2:12" x14ac:dyDescent="0.25">
      <c r="I14" s="11" t="s">
        <v>132</v>
      </c>
      <c r="K14" s="2">
        <v>14733</v>
      </c>
      <c r="L14" s="2">
        <v>20838</v>
      </c>
    </row>
    <row r="15" spans="2:12" x14ac:dyDescent="0.25">
      <c r="B15" s="70" t="s">
        <v>5</v>
      </c>
      <c r="C15" s="70"/>
      <c r="D15" s="70"/>
      <c r="E15" s="70"/>
      <c r="I15" s="11" t="s">
        <v>133</v>
      </c>
      <c r="K15" s="2">
        <v>7836</v>
      </c>
      <c r="L15" s="2">
        <v>16929</v>
      </c>
    </row>
    <row r="16" spans="2:12" x14ac:dyDescent="0.25">
      <c r="C16" t="s">
        <v>127</v>
      </c>
      <c r="D16" s="4" t="s">
        <v>126</v>
      </c>
      <c r="E16" s="4" t="s">
        <v>105</v>
      </c>
      <c r="I16" s="11" t="s">
        <v>134</v>
      </c>
      <c r="K16" s="2">
        <v>8864</v>
      </c>
      <c r="L16" s="2">
        <v>24498</v>
      </c>
    </row>
    <row r="17" spans="2:12" x14ac:dyDescent="0.25">
      <c r="B17" s="11" t="s">
        <v>132</v>
      </c>
      <c r="C17" s="9"/>
      <c r="D17" s="2">
        <v>1144</v>
      </c>
      <c r="E17" s="2">
        <v>240532</v>
      </c>
      <c r="I17" s="4" t="s">
        <v>107</v>
      </c>
      <c r="J17" s="4"/>
      <c r="K17" s="2">
        <f>SUM(K14:K16)</f>
        <v>31433</v>
      </c>
      <c r="L17" s="2">
        <f>SUM(L14:L16)</f>
        <v>62265</v>
      </c>
    </row>
    <row r="18" spans="2:12" x14ac:dyDescent="0.25">
      <c r="B18" s="11" t="s">
        <v>133</v>
      </c>
      <c r="C18" s="9"/>
      <c r="D18" s="2">
        <v>532</v>
      </c>
      <c r="E18" s="2">
        <v>229787</v>
      </c>
    </row>
    <row r="19" spans="2:12" x14ac:dyDescent="0.25">
      <c r="B19" s="11" t="s">
        <v>134</v>
      </c>
      <c r="C19" s="9"/>
      <c r="D19" s="2">
        <v>1251</v>
      </c>
      <c r="E19" s="2">
        <v>242834</v>
      </c>
    </row>
    <row r="20" spans="2:12" x14ac:dyDescent="0.25">
      <c r="B20" s="4" t="s">
        <v>107</v>
      </c>
      <c r="C20" s="4"/>
      <c r="D20" s="2">
        <f>SUM(D17:D19)</f>
        <v>2927</v>
      </c>
      <c r="E20" s="2">
        <f>SUM(E17:E19)</f>
        <v>713153</v>
      </c>
      <c r="K20" t="s">
        <v>9</v>
      </c>
    </row>
    <row r="21" spans="2:12" x14ac:dyDescent="0.25">
      <c r="B21" s="4"/>
      <c r="C21" s="4"/>
      <c r="D21" s="2"/>
      <c r="E21" s="2"/>
      <c r="J21" t="s">
        <v>127</v>
      </c>
      <c r="K21" s="4" t="s">
        <v>126</v>
      </c>
      <c r="L21" t="s">
        <v>105</v>
      </c>
    </row>
    <row r="22" spans="2:12" x14ac:dyDescent="0.25">
      <c r="I22" s="11" t="s">
        <v>132</v>
      </c>
      <c r="K22" s="2">
        <v>332</v>
      </c>
      <c r="L22" s="2">
        <v>8166</v>
      </c>
    </row>
    <row r="23" spans="2:12" x14ac:dyDescent="0.25">
      <c r="B23" s="70" t="s">
        <v>121</v>
      </c>
      <c r="C23" s="70"/>
      <c r="D23" s="70"/>
      <c r="E23" s="70"/>
      <c r="I23" s="11" t="s">
        <v>133</v>
      </c>
      <c r="K23" s="2">
        <v>203</v>
      </c>
      <c r="L23" s="2">
        <v>9156</v>
      </c>
    </row>
    <row r="24" spans="2:12" x14ac:dyDescent="0.25">
      <c r="C24" t="s">
        <v>127</v>
      </c>
      <c r="D24" s="4" t="s">
        <v>126</v>
      </c>
      <c r="E24" t="s">
        <v>105</v>
      </c>
      <c r="I24" s="11" t="s">
        <v>134</v>
      </c>
      <c r="K24" s="2">
        <v>1241</v>
      </c>
      <c r="L24" s="2">
        <v>12146</v>
      </c>
    </row>
    <row r="25" spans="2:12" x14ac:dyDescent="0.25">
      <c r="B25" s="11" t="s">
        <v>132</v>
      </c>
      <c r="D25">
        <v>125</v>
      </c>
      <c r="E25" s="2">
        <v>47854</v>
      </c>
      <c r="I25" s="4" t="s">
        <v>107</v>
      </c>
      <c r="J25" s="4"/>
      <c r="K25" s="2">
        <f>SUM(K22:K24)</f>
        <v>1776</v>
      </c>
      <c r="L25" s="2">
        <f>SUM(L22:L24)</f>
        <v>29468</v>
      </c>
    </row>
    <row r="26" spans="2:12" x14ac:dyDescent="0.25">
      <c r="B26" s="11" t="s">
        <v>133</v>
      </c>
      <c r="D26">
        <v>57</v>
      </c>
      <c r="E26" s="2">
        <v>54191</v>
      </c>
    </row>
    <row r="27" spans="2:12" x14ac:dyDescent="0.25">
      <c r="B27" s="11" t="s">
        <v>134</v>
      </c>
      <c r="D27">
        <v>24</v>
      </c>
      <c r="E27" s="2">
        <v>60629</v>
      </c>
    </row>
    <row r="28" spans="2:12" x14ac:dyDescent="0.25">
      <c r="B28" s="4" t="s">
        <v>107</v>
      </c>
      <c r="C28" s="4"/>
      <c r="D28">
        <f>SUM(D25:D27)</f>
        <v>206</v>
      </c>
      <c r="E28" s="2">
        <f>SUM(E25:E27)</f>
        <v>162674</v>
      </c>
      <c r="K28" s="8" t="s">
        <v>10</v>
      </c>
    </row>
    <row r="29" spans="2:12" x14ac:dyDescent="0.25">
      <c r="J29" t="s">
        <v>127</v>
      </c>
      <c r="K29" s="4" t="s">
        <v>126</v>
      </c>
      <c r="L29" t="s">
        <v>105</v>
      </c>
    </row>
    <row r="30" spans="2:12" x14ac:dyDescent="0.25">
      <c r="I30" s="11" t="s">
        <v>132</v>
      </c>
      <c r="K30" s="2">
        <v>6432</v>
      </c>
      <c r="L30" s="2">
        <v>18752</v>
      </c>
    </row>
    <row r="31" spans="2:12" x14ac:dyDescent="0.25">
      <c r="I31" s="11" t="s">
        <v>133</v>
      </c>
      <c r="K31" s="2">
        <v>8979</v>
      </c>
      <c r="L31" s="2">
        <v>24912</v>
      </c>
    </row>
    <row r="32" spans="2:12" x14ac:dyDescent="0.25">
      <c r="I32" s="11" t="s">
        <v>134</v>
      </c>
      <c r="K32" s="2">
        <v>4567</v>
      </c>
      <c r="L32" s="2">
        <v>24642</v>
      </c>
    </row>
    <row r="33" spans="2:12" x14ac:dyDescent="0.25">
      <c r="I33" s="4" t="s">
        <v>107</v>
      </c>
      <c r="J33" s="4"/>
      <c r="K33" s="2">
        <f>SUM(K30:K32)</f>
        <v>19978</v>
      </c>
      <c r="L33" s="2">
        <f>SUM(L30:L32)</f>
        <v>68306</v>
      </c>
    </row>
    <row r="37" spans="2:12" x14ac:dyDescent="0.25">
      <c r="D37" t="s">
        <v>125</v>
      </c>
      <c r="E37" t="s">
        <v>101</v>
      </c>
      <c r="F37" s="8" t="s">
        <v>11</v>
      </c>
      <c r="G37" s="69" t="s">
        <v>117</v>
      </c>
      <c r="H37" s="69"/>
    </row>
    <row r="38" spans="2:12" x14ac:dyDescent="0.25">
      <c r="B38" t="s">
        <v>123</v>
      </c>
      <c r="D38" s="2">
        <v>31794</v>
      </c>
      <c r="E38" s="2">
        <v>45089</v>
      </c>
      <c r="F38" s="2">
        <f>SUM(D38:E38)</f>
        <v>76883</v>
      </c>
      <c r="G38" s="12">
        <f>D38/F38</f>
        <v>0.41353745301301981</v>
      </c>
      <c r="H38" s="12">
        <f>E38/F38</f>
        <v>0.58646254698698019</v>
      </c>
    </row>
    <row r="39" spans="2:12" x14ac:dyDescent="0.25">
      <c r="B39" t="s">
        <v>124</v>
      </c>
      <c r="D39" s="2">
        <v>949874</v>
      </c>
      <c r="E39" s="2">
        <v>1000650</v>
      </c>
      <c r="F39" s="2">
        <f>SUM(D39:E39)</f>
        <v>1950524</v>
      </c>
      <c r="G39" s="12">
        <f>D39/F39</f>
        <v>0.48698401045052508</v>
      </c>
      <c r="H39" s="12">
        <f>E39/F39</f>
        <v>0.51301598954947492</v>
      </c>
    </row>
  </sheetData>
  <sheetProtection algorithmName="SHA-512" hashValue="YjpKeujGA6zASw94/9OKVRtCTbdEbGoJRPOeOMJdQ/rxjee7Zl9mtPT6H13tdL4Klgdls4piMsWjQBlWbYSKrg==" saltValue="eA1/HSTXDIIiy0tQ0oVLyA==" spinCount="100000" sheet="1" objects="1" scenarios="1"/>
  <mergeCells count="6">
    <mergeCell ref="G37:H37"/>
    <mergeCell ref="B2:E2"/>
    <mergeCell ref="B15:E15"/>
    <mergeCell ref="B23:E23"/>
    <mergeCell ref="I4:L4"/>
    <mergeCell ref="I12:L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O996"/>
  <sheetViews>
    <sheetView zoomScale="80" zoomScaleNormal="80" workbookViewId="0">
      <selection activeCell="B9" sqref="B9:N18"/>
    </sheetView>
  </sheetViews>
  <sheetFormatPr baseColWidth="10" defaultColWidth="14.42578125" defaultRowHeight="15" customHeight="1" x14ac:dyDescent="0.25"/>
  <cols>
    <col min="2" max="2" width="25.5703125" customWidth="1"/>
    <col min="3" max="3" width="13.140625" customWidth="1"/>
    <col min="4" max="4" width="10.140625" bestFit="1" customWidth="1"/>
    <col min="5" max="5" width="11.5703125" bestFit="1" customWidth="1"/>
    <col min="6" max="6" width="13.5703125" customWidth="1"/>
    <col min="7" max="7" width="10.140625" bestFit="1" customWidth="1"/>
    <col min="8" max="8" width="11.85546875" bestFit="1" customWidth="1"/>
    <col min="9" max="9" width="13.140625" customWidth="1"/>
    <col min="10" max="10" width="10.140625" bestFit="1" customWidth="1"/>
    <col min="11" max="11" width="11.5703125" bestFit="1" customWidth="1"/>
    <col min="12" max="12" width="13.28515625" customWidth="1"/>
    <col min="13" max="13" width="10.140625" bestFit="1" customWidth="1"/>
    <col min="14" max="14" width="11.85546875" bestFit="1" customWidth="1"/>
    <col min="15" max="31" width="10.7109375" customWidth="1"/>
  </cols>
  <sheetData>
    <row r="4" spans="2:15" ht="15" customHeight="1" x14ac:dyDescent="0.25">
      <c r="N4" s="3"/>
    </row>
    <row r="5" spans="2:15" ht="10.5" customHeight="1" x14ac:dyDescent="0.25"/>
    <row r="8" spans="2:15" x14ac:dyDescent="0.25"/>
    <row r="9" spans="2:15" s="3" customFormat="1" ht="29.25" x14ac:dyDescent="0.25">
      <c r="B9" s="57" t="s">
        <v>131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6"/>
    </row>
    <row r="10" spans="2:15" ht="15" customHeight="1" x14ac:dyDescent="0.25">
      <c r="B10" s="58" t="s">
        <v>128</v>
      </c>
      <c r="C10" s="59" t="s">
        <v>132</v>
      </c>
      <c r="D10" s="59"/>
      <c r="E10" s="59"/>
      <c r="F10" s="59" t="s">
        <v>133</v>
      </c>
      <c r="G10" s="59"/>
      <c r="H10" s="59"/>
      <c r="I10" s="59" t="s">
        <v>134</v>
      </c>
      <c r="J10" s="59"/>
      <c r="K10" s="59"/>
      <c r="L10" s="59" t="s">
        <v>11</v>
      </c>
      <c r="M10" s="59"/>
      <c r="N10" s="59"/>
      <c r="O10" s="5"/>
    </row>
    <row r="11" spans="2:15" ht="69" customHeight="1" x14ac:dyDescent="0.25">
      <c r="B11" s="58"/>
      <c r="C11" s="20" t="s">
        <v>127</v>
      </c>
      <c r="D11" s="20" t="s">
        <v>126</v>
      </c>
      <c r="E11" s="20" t="s">
        <v>105</v>
      </c>
      <c r="F11" s="20" t="s">
        <v>127</v>
      </c>
      <c r="G11" s="20" t="s">
        <v>126</v>
      </c>
      <c r="H11" s="20" t="s">
        <v>105</v>
      </c>
      <c r="I11" s="20" t="s">
        <v>127</v>
      </c>
      <c r="J11" s="20" t="s">
        <v>126</v>
      </c>
      <c r="K11" s="20" t="s">
        <v>105</v>
      </c>
      <c r="L11" s="20" t="s">
        <v>127</v>
      </c>
      <c r="M11" s="20" t="s">
        <v>126</v>
      </c>
      <c r="N11" s="20" t="s">
        <v>105</v>
      </c>
      <c r="O11" s="5"/>
    </row>
    <row r="12" spans="2:15" ht="47.25" x14ac:dyDescent="0.25">
      <c r="B12" s="21" t="s">
        <v>28</v>
      </c>
      <c r="C12" s="22">
        <v>0</v>
      </c>
      <c r="D12" s="22">
        <v>0</v>
      </c>
      <c r="E12" s="22">
        <v>0</v>
      </c>
      <c r="F12" s="22">
        <v>1</v>
      </c>
      <c r="G12" s="22">
        <v>1</v>
      </c>
      <c r="H12" s="22">
        <v>1</v>
      </c>
      <c r="I12" s="22">
        <v>3</v>
      </c>
      <c r="J12" s="22">
        <v>2</v>
      </c>
      <c r="K12" s="22">
        <v>3</v>
      </c>
      <c r="L12" s="22">
        <f>C12+F12+I12</f>
        <v>4</v>
      </c>
      <c r="M12" s="22">
        <f t="shared" ref="M12:N15" si="0">J12+G12+D12</f>
        <v>3</v>
      </c>
      <c r="N12" s="22">
        <f t="shared" si="0"/>
        <v>4</v>
      </c>
      <c r="O12" s="5"/>
    </row>
    <row r="13" spans="2:15" ht="19.5" x14ac:dyDescent="0.25">
      <c r="B13" s="23" t="s">
        <v>29</v>
      </c>
      <c r="C13" s="22">
        <v>279</v>
      </c>
      <c r="D13" s="22">
        <v>279</v>
      </c>
      <c r="E13" s="22">
        <v>283</v>
      </c>
      <c r="F13" s="22">
        <v>280</v>
      </c>
      <c r="G13" s="22">
        <v>5</v>
      </c>
      <c r="H13" s="22">
        <v>285</v>
      </c>
      <c r="I13" s="22">
        <v>283</v>
      </c>
      <c r="J13" s="22">
        <v>6</v>
      </c>
      <c r="K13" s="22">
        <v>287</v>
      </c>
      <c r="L13" s="22">
        <f>C13+F13+I13</f>
        <v>842</v>
      </c>
      <c r="M13" s="22">
        <f t="shared" si="0"/>
        <v>290</v>
      </c>
      <c r="N13" s="22">
        <f t="shared" si="0"/>
        <v>855</v>
      </c>
      <c r="O13" s="5"/>
    </row>
    <row r="14" spans="2:15" ht="19.5" x14ac:dyDescent="0.25">
      <c r="B14" s="23" t="s">
        <v>30</v>
      </c>
      <c r="C14" s="22">
        <v>1869</v>
      </c>
      <c r="D14" s="22">
        <v>852</v>
      </c>
      <c r="E14" s="22">
        <v>57939</v>
      </c>
      <c r="F14" s="22">
        <v>1890</v>
      </c>
      <c r="G14" s="22">
        <v>524</v>
      </c>
      <c r="H14" s="22">
        <v>52920</v>
      </c>
      <c r="I14" s="22">
        <v>1892</v>
      </c>
      <c r="J14" s="22">
        <v>1158</v>
      </c>
      <c r="K14" s="22">
        <v>58652</v>
      </c>
      <c r="L14" s="22">
        <f t="shared" ref="L14:L16" si="1">C14+F14+I14</f>
        <v>5651</v>
      </c>
      <c r="M14" s="22">
        <v>2534</v>
      </c>
      <c r="N14" s="22">
        <f t="shared" si="0"/>
        <v>169511</v>
      </c>
      <c r="O14" s="5"/>
    </row>
    <row r="15" spans="2:15" ht="19.5" x14ac:dyDescent="0.25">
      <c r="B15" s="23" t="s">
        <v>48</v>
      </c>
      <c r="C15" s="22">
        <v>1476</v>
      </c>
      <c r="D15" s="24">
        <v>0</v>
      </c>
      <c r="E15" s="22">
        <v>177376</v>
      </c>
      <c r="F15" s="22">
        <v>1430</v>
      </c>
      <c r="G15" s="22">
        <v>0</v>
      </c>
      <c r="H15" s="22">
        <v>172543</v>
      </c>
      <c r="I15" s="22">
        <v>1464</v>
      </c>
      <c r="J15" s="22">
        <v>0</v>
      </c>
      <c r="K15" s="22">
        <v>179292</v>
      </c>
      <c r="L15" s="22">
        <f t="shared" si="1"/>
        <v>4370</v>
      </c>
      <c r="M15" s="22">
        <f t="shared" si="0"/>
        <v>0</v>
      </c>
      <c r="N15" s="22">
        <f t="shared" si="0"/>
        <v>529211</v>
      </c>
      <c r="O15" s="5"/>
    </row>
    <row r="16" spans="2:15" ht="19.5" x14ac:dyDescent="0.25">
      <c r="B16" s="23" t="s">
        <v>31</v>
      </c>
      <c r="C16" s="22">
        <v>1208</v>
      </c>
      <c r="D16" s="22">
        <v>13</v>
      </c>
      <c r="E16" s="22">
        <v>4934</v>
      </c>
      <c r="F16" s="22">
        <v>1225</v>
      </c>
      <c r="G16" s="22">
        <v>2</v>
      </c>
      <c r="H16" s="22">
        <v>4038</v>
      </c>
      <c r="I16" s="22">
        <v>1339</v>
      </c>
      <c r="J16" s="22">
        <v>55</v>
      </c>
      <c r="K16" s="22">
        <v>4600</v>
      </c>
      <c r="L16" s="22">
        <f t="shared" si="1"/>
        <v>3772</v>
      </c>
      <c r="M16" s="22">
        <f>D16+G16+J16</f>
        <v>70</v>
      </c>
      <c r="N16" s="22">
        <f>K16+H16+E16</f>
        <v>13572</v>
      </c>
      <c r="O16" s="5"/>
    </row>
    <row r="17" spans="2:15" ht="19.5" x14ac:dyDescent="0.25">
      <c r="B17" s="23" t="s">
        <v>141</v>
      </c>
      <c r="C17" s="22"/>
      <c r="D17" s="22"/>
      <c r="E17" s="22"/>
      <c r="F17" s="22"/>
      <c r="G17" s="22"/>
      <c r="H17" s="22"/>
      <c r="I17" s="22"/>
      <c r="J17" s="22">
        <v>30</v>
      </c>
      <c r="K17" s="22"/>
      <c r="L17" s="22"/>
      <c r="M17" s="22">
        <f>D17+G17+J17</f>
        <v>30</v>
      </c>
      <c r="N17" s="22"/>
      <c r="O17" s="5"/>
    </row>
    <row r="18" spans="2:15" ht="19.5" x14ac:dyDescent="0.4">
      <c r="B18" s="25" t="s">
        <v>107</v>
      </c>
      <c r="C18" s="26">
        <f t="shared" ref="C18:L18" si="2">SUM(C12:C16)</f>
        <v>4832</v>
      </c>
      <c r="D18" s="26">
        <f>SUM(D12:D17)</f>
        <v>1144</v>
      </c>
      <c r="E18" s="26">
        <f t="shared" si="2"/>
        <v>240532</v>
      </c>
      <c r="F18" s="26">
        <f t="shared" si="2"/>
        <v>4826</v>
      </c>
      <c r="G18" s="26">
        <f>SUM(G12:G17)</f>
        <v>532</v>
      </c>
      <c r="H18" s="26">
        <f t="shared" si="2"/>
        <v>229787</v>
      </c>
      <c r="I18" s="26">
        <f t="shared" si="2"/>
        <v>4981</v>
      </c>
      <c r="J18" s="26">
        <f>SUM(J12:J17)</f>
        <v>1251</v>
      </c>
      <c r="K18" s="26">
        <f t="shared" si="2"/>
        <v>242834</v>
      </c>
      <c r="L18" s="26">
        <f t="shared" si="2"/>
        <v>14639</v>
      </c>
      <c r="M18" s="26">
        <f>SUM(M12:M17)</f>
        <v>2927</v>
      </c>
      <c r="N18" s="26">
        <f>K18+H18+E18</f>
        <v>713153</v>
      </c>
    </row>
    <row r="19" spans="2:15" ht="15" customHeight="1" x14ac:dyDescent="0.25">
      <c r="D19" s="5"/>
      <c r="E19" s="5"/>
      <c r="F19" s="5"/>
    </row>
    <row r="21" spans="2:15" ht="15.75" customHeight="1" x14ac:dyDescent="0.25"/>
    <row r="22" spans="2:15" ht="15.75" customHeight="1" x14ac:dyDescent="0.25"/>
    <row r="23" spans="2:15" ht="15.75" customHeight="1" x14ac:dyDescent="0.25">
      <c r="J23" s="5"/>
    </row>
    <row r="24" spans="2:15" ht="15.75" customHeight="1" x14ac:dyDescent="0.25"/>
    <row r="25" spans="2:15" ht="15.75" customHeight="1" x14ac:dyDescent="0.25">
      <c r="H25" s="5"/>
      <c r="I25" s="5"/>
    </row>
    <row r="26" spans="2:15" ht="15.75" customHeight="1" x14ac:dyDescent="0.25"/>
    <row r="27" spans="2:15" ht="15.75" customHeight="1" x14ac:dyDescent="0.25"/>
    <row r="28" spans="2:15" ht="15.75" customHeight="1" x14ac:dyDescent="0.25">
      <c r="I28" s="5"/>
    </row>
    <row r="29" spans="2:15" ht="15.75" customHeight="1" x14ac:dyDescent="0.25"/>
    <row r="30" spans="2:15" ht="15.75" customHeight="1" x14ac:dyDescent="0.25"/>
    <row r="31" spans="2:15" ht="15.75" customHeight="1" x14ac:dyDescent="0.25"/>
    <row r="32" spans="2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</sheetData>
  <sheetProtection algorithmName="SHA-512" hashValue="G2DWMnskAmKDr3ESZRZdh8gvjME8AvMbkGzNlvSpVNslzh5+o9zFUQl3piHtTKB5TspBcGBOtDCRD4LGNc8uag==" saltValue="TH+DceA+b+8nkp0xikA7Xw==" spinCount="100000" sheet="1" objects="1" scenarios="1"/>
  <mergeCells count="6">
    <mergeCell ref="B9:N9"/>
    <mergeCell ref="B10:B11"/>
    <mergeCell ref="C10:E10"/>
    <mergeCell ref="F10:H10"/>
    <mergeCell ref="I10:K10"/>
    <mergeCell ref="L10:N10"/>
  </mergeCells>
  <pageMargins left="0.7" right="0.7" top="0.75" bottom="0.75" header="0" footer="0"/>
  <pageSetup orientation="landscape" r:id="rId1"/>
  <ignoredErrors>
    <ignoredError sqref="J18 G18 D1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6:P995"/>
  <sheetViews>
    <sheetView workbookViewId="0">
      <selection activeCell="B10" sqref="B10:O17"/>
    </sheetView>
  </sheetViews>
  <sheetFormatPr baseColWidth="10" defaultColWidth="14.42578125" defaultRowHeight="15" customHeight="1" x14ac:dyDescent="0.25"/>
  <cols>
    <col min="2" max="2" width="28" customWidth="1"/>
    <col min="3" max="3" width="14.28515625" hidden="1" customWidth="1"/>
    <col min="4" max="4" width="13" customWidth="1"/>
    <col min="5" max="5" width="10.140625" bestFit="1" customWidth="1"/>
    <col min="6" max="6" width="11.5703125" bestFit="1" customWidth="1"/>
    <col min="7" max="7" width="13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1.42578125" customWidth="1"/>
    <col min="13" max="13" width="14.28515625" customWidth="1"/>
    <col min="14" max="14" width="10.140625" bestFit="1" customWidth="1"/>
    <col min="15" max="15" width="11.5703125" bestFit="1" customWidth="1"/>
    <col min="16" max="32" width="10.7109375" customWidth="1"/>
  </cols>
  <sheetData>
    <row r="6" spans="1:16" ht="15" customHeight="1" x14ac:dyDescent="0.25">
      <c r="B6" s="5"/>
      <c r="C6" s="5"/>
      <c r="D6" s="5"/>
    </row>
    <row r="7" spans="1:16" ht="15" customHeight="1" x14ac:dyDescent="0.25">
      <c r="B7" s="5"/>
      <c r="C7" s="5"/>
      <c r="D7" s="5"/>
    </row>
    <row r="9" spans="1:16" ht="15" customHeight="1" x14ac:dyDescent="0.25">
      <c r="O9" s="5"/>
    </row>
    <row r="10" spans="1:16" ht="29.25" x14ac:dyDescent="0.25">
      <c r="A10" s="5"/>
      <c r="B10" s="57" t="s">
        <v>135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"/>
    </row>
    <row r="11" spans="1:16" ht="15" customHeight="1" x14ac:dyDescent="0.25">
      <c r="A11" s="5"/>
      <c r="B11" s="58" t="s">
        <v>128</v>
      </c>
      <c r="C11" s="59" t="s">
        <v>132</v>
      </c>
      <c r="D11" s="59"/>
      <c r="E11" s="59"/>
      <c r="F11" s="59"/>
      <c r="G11" s="59" t="s">
        <v>133</v>
      </c>
      <c r="H11" s="59"/>
      <c r="I11" s="59"/>
      <c r="J11" s="59" t="s">
        <v>134</v>
      </c>
      <c r="K11" s="59"/>
      <c r="L11" s="59"/>
      <c r="M11" s="59" t="s">
        <v>11</v>
      </c>
      <c r="N11" s="59"/>
      <c r="O11" s="59"/>
    </row>
    <row r="12" spans="1:16" ht="78" customHeight="1" x14ac:dyDescent="0.25">
      <c r="A12" s="5"/>
      <c r="B12" s="58"/>
      <c r="C12" s="27" t="s">
        <v>127</v>
      </c>
      <c r="D12" s="20" t="s">
        <v>127</v>
      </c>
      <c r="E12" s="20" t="s">
        <v>126</v>
      </c>
      <c r="F12" s="20" t="s">
        <v>105</v>
      </c>
      <c r="G12" s="20" t="s">
        <v>127</v>
      </c>
      <c r="H12" s="20" t="s">
        <v>126</v>
      </c>
      <c r="I12" s="20" t="s">
        <v>105</v>
      </c>
      <c r="J12" s="20" t="s">
        <v>127</v>
      </c>
      <c r="K12" s="20" t="s">
        <v>126</v>
      </c>
      <c r="L12" s="20" t="s">
        <v>105</v>
      </c>
      <c r="M12" s="20" t="s">
        <v>127</v>
      </c>
      <c r="N12" s="20" t="s">
        <v>126</v>
      </c>
      <c r="O12" s="20" t="s">
        <v>105</v>
      </c>
    </row>
    <row r="13" spans="1:16" ht="39" x14ac:dyDescent="0.25">
      <c r="B13" s="28" t="s">
        <v>108</v>
      </c>
      <c r="C13" s="29"/>
      <c r="D13" s="29">
        <v>2536</v>
      </c>
      <c r="E13" s="29">
        <v>124</v>
      </c>
      <c r="F13" s="29">
        <v>33489</v>
      </c>
      <c r="G13" s="29">
        <v>2669</v>
      </c>
      <c r="H13" s="29">
        <v>54</v>
      </c>
      <c r="I13" s="29">
        <v>39060</v>
      </c>
      <c r="J13" s="29">
        <v>2732</v>
      </c>
      <c r="K13" s="29">
        <v>22</v>
      </c>
      <c r="L13" s="29">
        <v>42226</v>
      </c>
      <c r="M13" s="29">
        <f>+C13+G13+J13</f>
        <v>5401</v>
      </c>
      <c r="N13" s="29">
        <f>K13+H13+E13</f>
        <v>200</v>
      </c>
      <c r="O13" s="29">
        <f>F13+I13+L13</f>
        <v>114775</v>
      </c>
      <c r="P13" s="5"/>
    </row>
    <row r="14" spans="1:16" ht="19.5" x14ac:dyDescent="0.25">
      <c r="A14" s="5"/>
      <c r="B14" s="28" t="s">
        <v>109</v>
      </c>
      <c r="C14" s="29"/>
      <c r="D14" s="29">
        <v>823</v>
      </c>
      <c r="E14" s="29">
        <v>0</v>
      </c>
      <c r="F14" s="29">
        <v>5525</v>
      </c>
      <c r="G14" s="29">
        <v>964</v>
      </c>
      <c r="H14" s="29">
        <v>1</v>
      </c>
      <c r="I14" s="29">
        <v>5704</v>
      </c>
      <c r="J14" s="29">
        <v>990</v>
      </c>
      <c r="K14" s="29">
        <v>0</v>
      </c>
      <c r="L14" s="29">
        <v>7204</v>
      </c>
      <c r="M14" s="29">
        <f>+C14+G14+J14</f>
        <v>1954</v>
      </c>
      <c r="N14" s="29">
        <f>K14+H14+E14</f>
        <v>1</v>
      </c>
      <c r="O14" s="29">
        <f>F14+I14+L14</f>
        <v>18433</v>
      </c>
      <c r="P14" s="5"/>
    </row>
    <row r="15" spans="1:16" ht="39" x14ac:dyDescent="0.25">
      <c r="A15" s="5"/>
      <c r="B15" s="28" t="s">
        <v>110</v>
      </c>
      <c r="C15" s="29"/>
      <c r="D15" s="29">
        <v>1242</v>
      </c>
      <c r="E15" s="29">
        <v>1</v>
      </c>
      <c r="F15" s="29">
        <v>7161</v>
      </c>
      <c r="G15" s="29">
        <v>1467</v>
      </c>
      <c r="H15" s="29">
        <v>2</v>
      </c>
      <c r="I15" s="29">
        <v>7921</v>
      </c>
      <c r="J15" s="29">
        <v>1522</v>
      </c>
      <c r="K15" s="29">
        <v>2</v>
      </c>
      <c r="L15" s="29">
        <v>8917</v>
      </c>
      <c r="M15" s="29">
        <f>+C15+G15+J15</f>
        <v>2989</v>
      </c>
      <c r="N15" s="29">
        <f>K15+H15+E15</f>
        <v>5</v>
      </c>
      <c r="O15" s="29">
        <f>F15+I15+L15</f>
        <v>23999</v>
      </c>
    </row>
    <row r="16" spans="1:16" ht="19.5" x14ac:dyDescent="0.25">
      <c r="B16" s="28" t="s">
        <v>39</v>
      </c>
      <c r="C16" s="29"/>
      <c r="D16" s="29">
        <v>327</v>
      </c>
      <c r="E16" s="29">
        <v>0</v>
      </c>
      <c r="F16" s="29">
        <v>1679</v>
      </c>
      <c r="G16" s="29">
        <v>236</v>
      </c>
      <c r="H16" s="29">
        <v>0</v>
      </c>
      <c r="I16" s="29">
        <v>1506</v>
      </c>
      <c r="J16" s="29">
        <v>474</v>
      </c>
      <c r="K16" s="29">
        <v>0</v>
      </c>
      <c r="L16" s="29">
        <v>2282</v>
      </c>
      <c r="M16" s="29">
        <f>+C16+G16+J16</f>
        <v>710</v>
      </c>
      <c r="N16" s="29">
        <f>K16+H16+E16</f>
        <v>0</v>
      </c>
      <c r="O16" s="29">
        <f>F16+I16+L16</f>
        <v>5467</v>
      </c>
    </row>
    <row r="17" spans="2:16" ht="19.5" x14ac:dyDescent="0.4">
      <c r="B17" s="25" t="s">
        <v>107</v>
      </c>
      <c r="C17" s="25"/>
      <c r="D17" s="30">
        <f>SUM(D13:D16)</f>
        <v>4928</v>
      </c>
      <c r="E17" s="31">
        <f>SUM(E13:E16)</f>
        <v>125</v>
      </c>
      <c r="F17" s="26">
        <f>SUM(F13:F16)</f>
        <v>47854</v>
      </c>
      <c r="G17" s="26">
        <f>SUM(G13:G16)</f>
        <v>5336</v>
      </c>
      <c r="H17" s="31">
        <f t="shared" ref="H17:L17" si="0">SUM(H13:H16)</f>
        <v>57</v>
      </c>
      <c r="I17" s="31">
        <f t="shared" si="0"/>
        <v>54191</v>
      </c>
      <c r="J17" s="31">
        <f>SUM(J13:J16)</f>
        <v>5718</v>
      </c>
      <c r="K17" s="31">
        <f t="shared" si="0"/>
        <v>24</v>
      </c>
      <c r="L17" s="26">
        <f t="shared" si="0"/>
        <v>60629</v>
      </c>
      <c r="M17" s="26">
        <f>SUM(M13:M16)</f>
        <v>11054</v>
      </c>
      <c r="N17" s="26">
        <f>SUM(N13:N16)</f>
        <v>206</v>
      </c>
      <c r="O17" s="32">
        <f>SUM(O13:O16)</f>
        <v>162674</v>
      </c>
      <c r="P17" s="5"/>
    </row>
    <row r="18" spans="2:16" ht="15" customHeight="1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20" spans="2:16" ht="15.75" customHeight="1" x14ac:dyDescent="0.25"/>
    <row r="21" spans="2:16" ht="15.75" customHeight="1" x14ac:dyDescent="0.25"/>
    <row r="22" spans="2:16" ht="15.75" customHeight="1" x14ac:dyDescent="0.25">
      <c r="E22" s="5"/>
    </row>
    <row r="23" spans="2:16" ht="15.75" customHeight="1" x14ac:dyDescent="0.25"/>
    <row r="24" spans="2:16" ht="15.75" customHeight="1" x14ac:dyDescent="0.25"/>
    <row r="25" spans="2:16" ht="15.75" customHeight="1" x14ac:dyDescent="0.25"/>
    <row r="26" spans="2:16" ht="15.75" customHeight="1" x14ac:dyDescent="0.25"/>
    <row r="27" spans="2:16" ht="15.75" customHeight="1" x14ac:dyDescent="0.25"/>
    <row r="28" spans="2:16" ht="15.75" customHeight="1" x14ac:dyDescent="0.25"/>
    <row r="29" spans="2:16" ht="15.75" customHeight="1" x14ac:dyDescent="0.25"/>
    <row r="30" spans="2:16" ht="15.75" customHeight="1" x14ac:dyDescent="0.25"/>
    <row r="31" spans="2:16" ht="15.75" customHeight="1" x14ac:dyDescent="0.25">
      <c r="M31" s="5"/>
    </row>
    <row r="32" spans="2:1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mergeCells count="6">
    <mergeCell ref="B10:O10"/>
    <mergeCell ref="B11:B12"/>
    <mergeCell ref="C11:F11"/>
    <mergeCell ref="G11:I11"/>
    <mergeCell ref="J11:L11"/>
    <mergeCell ref="M11:O1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O995"/>
  <sheetViews>
    <sheetView topLeftCell="J3" workbookViewId="0">
      <selection activeCell="B8" sqref="B8:N30"/>
    </sheetView>
  </sheetViews>
  <sheetFormatPr baseColWidth="10" defaultColWidth="14.42578125" defaultRowHeight="15" customHeight="1" x14ac:dyDescent="0.25"/>
  <cols>
    <col min="2" max="2" width="38.28515625" customWidth="1"/>
    <col min="3" max="3" width="13.7109375" customWidth="1"/>
    <col min="4" max="4" width="10.28515625" bestFit="1" customWidth="1"/>
    <col min="5" max="5" width="11.85546875" bestFit="1" customWidth="1"/>
    <col min="6" max="6" width="13.5703125" customWidth="1"/>
    <col min="7" max="7" width="10.140625" bestFit="1" customWidth="1"/>
    <col min="8" max="8" width="11.5703125" bestFit="1" customWidth="1"/>
    <col min="9" max="9" width="14.140625" customWidth="1"/>
    <col min="10" max="10" width="10.140625" bestFit="1" customWidth="1"/>
    <col min="11" max="11" width="11.7109375" bestFit="1" customWidth="1"/>
    <col min="12" max="12" width="13" customWidth="1"/>
    <col min="13" max="13" width="10.140625" bestFit="1" customWidth="1"/>
    <col min="14" max="14" width="11.7109375" bestFit="1" customWidth="1"/>
    <col min="15" max="31" width="10.7109375" customWidth="1"/>
  </cols>
  <sheetData>
    <row r="6" spans="1:15" ht="15" customHeight="1" x14ac:dyDescent="0.25">
      <c r="B6" s="5"/>
      <c r="C6" s="5"/>
    </row>
    <row r="7" spans="1:15" ht="1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ht="29.25" x14ac:dyDescent="0.55000000000000004">
      <c r="A8" s="5"/>
      <c r="B8" s="60" t="s">
        <v>136</v>
      </c>
      <c r="C8" s="60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"/>
    </row>
    <row r="9" spans="1:15" ht="15" customHeight="1" x14ac:dyDescent="0.25">
      <c r="B9" s="58" t="s">
        <v>128</v>
      </c>
      <c r="C9" s="61" t="s">
        <v>132</v>
      </c>
      <c r="D9" s="61"/>
      <c r="E9" s="61"/>
      <c r="F9" s="61" t="s">
        <v>133</v>
      </c>
      <c r="G9" s="61"/>
      <c r="H9" s="61"/>
      <c r="I9" s="61" t="s">
        <v>134</v>
      </c>
      <c r="J9" s="61"/>
      <c r="K9" s="61"/>
      <c r="L9" s="61" t="s">
        <v>11</v>
      </c>
      <c r="M9" s="61"/>
      <c r="N9" s="61"/>
      <c r="O9" s="5"/>
    </row>
    <row r="10" spans="1:15" ht="71.25" customHeight="1" x14ac:dyDescent="0.25">
      <c r="B10" s="58"/>
      <c r="C10" s="20" t="s">
        <v>127</v>
      </c>
      <c r="D10" s="20" t="s">
        <v>126</v>
      </c>
      <c r="E10" s="20" t="s">
        <v>105</v>
      </c>
      <c r="F10" s="20" t="s">
        <v>127</v>
      </c>
      <c r="G10" s="20" t="s">
        <v>126</v>
      </c>
      <c r="H10" s="20" t="s">
        <v>105</v>
      </c>
      <c r="I10" s="20" t="s">
        <v>127</v>
      </c>
      <c r="J10" s="20" t="s">
        <v>126</v>
      </c>
      <c r="K10" s="20" t="s">
        <v>105</v>
      </c>
      <c r="L10" s="20" t="s">
        <v>127</v>
      </c>
      <c r="M10" s="20" t="s">
        <v>126</v>
      </c>
      <c r="N10" s="20" t="s">
        <v>105</v>
      </c>
    </row>
    <row r="11" spans="1:15" ht="19.5" x14ac:dyDescent="0.25">
      <c r="B11" s="33" t="s">
        <v>12</v>
      </c>
      <c r="C11" s="22">
        <v>455</v>
      </c>
      <c r="D11" s="22">
        <v>32</v>
      </c>
      <c r="E11" s="22">
        <v>946</v>
      </c>
      <c r="F11" s="22">
        <v>450</v>
      </c>
      <c r="G11" s="22">
        <v>20</v>
      </c>
      <c r="H11" s="22">
        <v>887</v>
      </c>
      <c r="I11" s="22">
        <v>531</v>
      </c>
      <c r="J11" s="22">
        <v>16</v>
      </c>
      <c r="K11" s="22">
        <v>1042</v>
      </c>
      <c r="L11" s="22">
        <f>+C11+F11+I11</f>
        <v>1436</v>
      </c>
      <c r="M11" s="22">
        <f>D11+G11+J11</f>
        <v>68</v>
      </c>
      <c r="N11" s="22">
        <f>E11+H11+K11</f>
        <v>2875</v>
      </c>
    </row>
    <row r="12" spans="1:15" ht="19.5" x14ac:dyDescent="0.25">
      <c r="B12" s="33" t="s">
        <v>13</v>
      </c>
      <c r="C12" s="22">
        <v>26</v>
      </c>
      <c r="D12" s="22">
        <v>0</v>
      </c>
      <c r="E12" s="22">
        <v>64</v>
      </c>
      <c r="F12" s="22">
        <v>12</v>
      </c>
      <c r="G12" s="22">
        <v>0</v>
      </c>
      <c r="H12" s="22">
        <v>36</v>
      </c>
      <c r="I12" s="22">
        <v>24</v>
      </c>
      <c r="J12" s="22">
        <v>0</v>
      </c>
      <c r="K12" s="22">
        <v>42</v>
      </c>
      <c r="L12" s="22">
        <f t="shared" ref="L12:L29" si="0">+C12+F12+I12</f>
        <v>62</v>
      </c>
      <c r="M12" s="22">
        <f t="shared" ref="M12:M29" si="1">D12+G12+J12</f>
        <v>0</v>
      </c>
      <c r="N12" s="22">
        <f t="shared" ref="N12:N29" si="2">E12+H12+K12</f>
        <v>142</v>
      </c>
    </row>
    <row r="13" spans="1:15" ht="19.5" x14ac:dyDescent="0.25">
      <c r="B13" s="33" t="s">
        <v>14</v>
      </c>
      <c r="C13" s="22">
        <v>21</v>
      </c>
      <c r="D13" s="22">
        <v>3</v>
      </c>
      <c r="E13" s="22">
        <v>33</v>
      </c>
      <c r="F13" s="22">
        <v>22</v>
      </c>
      <c r="G13" s="22">
        <v>0</v>
      </c>
      <c r="H13" s="22">
        <v>34</v>
      </c>
      <c r="I13" s="22">
        <v>24</v>
      </c>
      <c r="J13" s="22">
        <v>0</v>
      </c>
      <c r="K13" s="22">
        <v>35</v>
      </c>
      <c r="L13" s="22">
        <f t="shared" si="0"/>
        <v>67</v>
      </c>
      <c r="M13" s="22">
        <f t="shared" si="1"/>
        <v>3</v>
      </c>
      <c r="N13" s="22">
        <f t="shared" si="2"/>
        <v>102</v>
      </c>
    </row>
    <row r="14" spans="1:15" ht="19.5" x14ac:dyDescent="0.25">
      <c r="B14" s="33" t="s">
        <v>15</v>
      </c>
      <c r="C14" s="22">
        <v>380</v>
      </c>
      <c r="D14" s="22">
        <v>18</v>
      </c>
      <c r="E14" s="22">
        <v>1725</v>
      </c>
      <c r="F14" s="22">
        <v>483</v>
      </c>
      <c r="G14" s="22">
        <v>9</v>
      </c>
      <c r="H14" s="22">
        <v>1982</v>
      </c>
      <c r="I14" s="22">
        <v>505</v>
      </c>
      <c r="J14" s="22">
        <v>10</v>
      </c>
      <c r="K14" s="22">
        <v>2118</v>
      </c>
      <c r="L14" s="22">
        <f t="shared" si="0"/>
        <v>1368</v>
      </c>
      <c r="M14" s="22">
        <f t="shared" si="1"/>
        <v>37</v>
      </c>
      <c r="N14" s="22">
        <f t="shared" si="2"/>
        <v>5825</v>
      </c>
    </row>
    <row r="15" spans="1:15" ht="19.5" x14ac:dyDescent="0.25">
      <c r="B15" s="33" t="s">
        <v>16</v>
      </c>
      <c r="C15" s="22">
        <v>3128</v>
      </c>
      <c r="D15" s="22">
        <v>318</v>
      </c>
      <c r="E15" s="22">
        <v>6568</v>
      </c>
      <c r="F15" s="22">
        <v>2644</v>
      </c>
      <c r="G15" s="22">
        <v>215</v>
      </c>
      <c r="H15" s="22">
        <v>5570</v>
      </c>
      <c r="I15" s="22">
        <v>2476</v>
      </c>
      <c r="J15" s="22">
        <v>765</v>
      </c>
      <c r="K15" s="22">
        <v>5270</v>
      </c>
      <c r="L15" s="22">
        <f t="shared" si="0"/>
        <v>8248</v>
      </c>
      <c r="M15" s="22">
        <f t="shared" si="1"/>
        <v>1298</v>
      </c>
      <c r="N15" s="22">
        <f t="shared" si="2"/>
        <v>17408</v>
      </c>
    </row>
    <row r="16" spans="1:15" ht="19.5" x14ac:dyDescent="0.25">
      <c r="B16" s="33" t="s">
        <v>17</v>
      </c>
      <c r="C16" s="22">
        <v>168</v>
      </c>
      <c r="D16" s="22">
        <v>4</v>
      </c>
      <c r="E16" s="22">
        <v>610</v>
      </c>
      <c r="F16" s="22">
        <v>205</v>
      </c>
      <c r="G16" s="22">
        <v>20</v>
      </c>
      <c r="H16" s="22">
        <v>669</v>
      </c>
      <c r="I16" s="22">
        <v>210</v>
      </c>
      <c r="J16" s="22">
        <v>8</v>
      </c>
      <c r="K16" s="22">
        <v>582</v>
      </c>
      <c r="L16" s="22">
        <f t="shared" si="0"/>
        <v>583</v>
      </c>
      <c r="M16" s="22">
        <f t="shared" si="1"/>
        <v>32</v>
      </c>
      <c r="N16" s="22">
        <f t="shared" si="2"/>
        <v>1861</v>
      </c>
    </row>
    <row r="17" spans="2:14" ht="19.5" x14ac:dyDescent="0.25">
      <c r="B17" s="33" t="s">
        <v>18</v>
      </c>
      <c r="C17" s="22">
        <v>7</v>
      </c>
      <c r="D17" s="22">
        <v>2</v>
      </c>
      <c r="E17" s="22">
        <v>12</v>
      </c>
      <c r="F17" s="22">
        <v>29</v>
      </c>
      <c r="G17" s="22">
        <v>3</v>
      </c>
      <c r="H17" s="22">
        <v>80</v>
      </c>
      <c r="I17" s="22">
        <v>37</v>
      </c>
      <c r="J17" s="22">
        <v>3</v>
      </c>
      <c r="K17" s="22">
        <v>98</v>
      </c>
      <c r="L17" s="22">
        <f t="shared" si="0"/>
        <v>73</v>
      </c>
      <c r="M17" s="22">
        <f t="shared" si="1"/>
        <v>8</v>
      </c>
      <c r="N17" s="22">
        <f t="shared" si="2"/>
        <v>190</v>
      </c>
    </row>
    <row r="18" spans="2:14" ht="19.5" x14ac:dyDescent="0.25">
      <c r="B18" s="33" t="s">
        <v>19</v>
      </c>
      <c r="C18" s="22">
        <v>88</v>
      </c>
      <c r="D18" s="22">
        <v>0</v>
      </c>
      <c r="E18" s="22">
        <v>116</v>
      </c>
      <c r="F18" s="22">
        <v>82</v>
      </c>
      <c r="G18" s="22">
        <v>0</v>
      </c>
      <c r="H18" s="22">
        <v>115</v>
      </c>
      <c r="I18" s="22">
        <v>104</v>
      </c>
      <c r="J18" s="22">
        <v>0</v>
      </c>
      <c r="K18" s="22">
        <v>149</v>
      </c>
      <c r="L18" s="22">
        <f t="shared" si="0"/>
        <v>274</v>
      </c>
      <c r="M18" s="22">
        <f t="shared" si="1"/>
        <v>0</v>
      </c>
      <c r="N18" s="22">
        <f t="shared" si="2"/>
        <v>380</v>
      </c>
    </row>
    <row r="19" spans="2:14" ht="19.5" x14ac:dyDescent="0.25">
      <c r="B19" s="33" t="s">
        <v>20</v>
      </c>
      <c r="C19" s="22">
        <v>49</v>
      </c>
      <c r="D19" s="22">
        <v>5</v>
      </c>
      <c r="E19" s="22">
        <v>73</v>
      </c>
      <c r="F19" s="22">
        <v>53</v>
      </c>
      <c r="G19" s="22">
        <v>14</v>
      </c>
      <c r="H19" s="22">
        <v>86</v>
      </c>
      <c r="I19" s="22">
        <v>61</v>
      </c>
      <c r="J19" s="22">
        <v>14</v>
      </c>
      <c r="K19" s="22">
        <v>93</v>
      </c>
      <c r="L19" s="22">
        <f t="shared" si="0"/>
        <v>163</v>
      </c>
      <c r="M19" s="22">
        <f t="shared" si="1"/>
        <v>33</v>
      </c>
      <c r="N19" s="22">
        <f t="shared" si="2"/>
        <v>252</v>
      </c>
    </row>
    <row r="20" spans="2:14" ht="19.5" x14ac:dyDescent="0.25">
      <c r="B20" s="33" t="s">
        <v>21</v>
      </c>
      <c r="C20" s="22">
        <v>2986</v>
      </c>
      <c r="D20" s="22">
        <v>1168</v>
      </c>
      <c r="E20" s="22">
        <v>79761</v>
      </c>
      <c r="F20" s="22">
        <v>2718</v>
      </c>
      <c r="G20" s="22">
        <v>235</v>
      </c>
      <c r="H20" s="22">
        <v>78325</v>
      </c>
      <c r="I20" s="22">
        <v>2672</v>
      </c>
      <c r="J20" s="22">
        <v>820</v>
      </c>
      <c r="K20" s="22">
        <v>102921</v>
      </c>
      <c r="L20" s="22">
        <f t="shared" si="0"/>
        <v>8376</v>
      </c>
      <c r="M20" s="22">
        <f t="shared" si="1"/>
        <v>2223</v>
      </c>
      <c r="N20" s="22">
        <f t="shared" si="2"/>
        <v>261007</v>
      </c>
    </row>
    <row r="21" spans="2:14" ht="15.75" customHeight="1" x14ac:dyDescent="0.25">
      <c r="B21" s="33" t="s">
        <v>22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f t="shared" si="0"/>
        <v>0</v>
      </c>
      <c r="M21" s="22">
        <f t="shared" si="1"/>
        <v>0</v>
      </c>
      <c r="N21" s="22">
        <f t="shared" si="2"/>
        <v>0</v>
      </c>
    </row>
    <row r="22" spans="2:14" ht="15.75" customHeight="1" x14ac:dyDescent="0.25">
      <c r="B22" s="33" t="s">
        <v>23</v>
      </c>
      <c r="C22" s="22">
        <v>545</v>
      </c>
      <c r="D22" s="22">
        <v>9</v>
      </c>
      <c r="E22" s="22">
        <v>12398</v>
      </c>
      <c r="F22" s="22">
        <v>508</v>
      </c>
      <c r="G22" s="22">
        <v>6</v>
      </c>
      <c r="H22" s="22">
        <v>12859</v>
      </c>
      <c r="I22" s="22">
        <v>596</v>
      </c>
      <c r="J22" s="22">
        <v>20</v>
      </c>
      <c r="K22" s="22">
        <v>13439</v>
      </c>
      <c r="L22" s="22">
        <f t="shared" si="0"/>
        <v>1649</v>
      </c>
      <c r="M22" s="22">
        <f t="shared" si="1"/>
        <v>35</v>
      </c>
      <c r="N22" s="22">
        <f t="shared" si="2"/>
        <v>38696</v>
      </c>
    </row>
    <row r="23" spans="2:14" ht="15.75" customHeight="1" x14ac:dyDescent="0.25">
      <c r="B23" s="33" t="s">
        <v>24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1</v>
      </c>
      <c r="J23" s="22">
        <v>1</v>
      </c>
      <c r="K23" s="22">
        <v>1</v>
      </c>
      <c r="L23" s="22">
        <f t="shared" si="0"/>
        <v>1</v>
      </c>
      <c r="M23" s="22">
        <f t="shared" si="1"/>
        <v>1</v>
      </c>
      <c r="N23" s="22">
        <f t="shared" si="2"/>
        <v>1</v>
      </c>
    </row>
    <row r="24" spans="2:14" ht="15.75" customHeight="1" x14ac:dyDescent="0.25">
      <c r="B24" s="33" t="s">
        <v>25</v>
      </c>
      <c r="C24" s="22">
        <v>1251</v>
      </c>
      <c r="D24" s="22">
        <v>570</v>
      </c>
      <c r="E24" s="22">
        <v>5387</v>
      </c>
      <c r="F24" s="22">
        <v>1228</v>
      </c>
      <c r="G24" s="22">
        <v>11</v>
      </c>
      <c r="H24" s="22">
        <v>5803</v>
      </c>
      <c r="I24" s="22">
        <v>1434</v>
      </c>
      <c r="J24" s="22">
        <v>318</v>
      </c>
      <c r="K24" s="22">
        <v>6475</v>
      </c>
      <c r="L24" s="22">
        <f t="shared" si="0"/>
        <v>3913</v>
      </c>
      <c r="M24" s="22">
        <f t="shared" si="1"/>
        <v>899</v>
      </c>
      <c r="N24" s="22">
        <f t="shared" si="2"/>
        <v>17665</v>
      </c>
    </row>
    <row r="25" spans="2:14" ht="15.75" customHeight="1" x14ac:dyDescent="0.25">
      <c r="B25" s="33" t="s">
        <v>26</v>
      </c>
      <c r="C25" s="22">
        <v>461</v>
      </c>
      <c r="D25" s="22">
        <v>20</v>
      </c>
      <c r="E25" s="22">
        <v>3761</v>
      </c>
      <c r="F25" s="22">
        <v>443</v>
      </c>
      <c r="G25" s="22">
        <v>22</v>
      </c>
      <c r="H25" s="22">
        <v>2093</v>
      </c>
      <c r="I25" s="22">
        <v>552</v>
      </c>
      <c r="J25" s="22">
        <v>3</v>
      </c>
      <c r="K25" s="22">
        <v>2615</v>
      </c>
      <c r="L25" s="22">
        <f t="shared" si="0"/>
        <v>1456</v>
      </c>
      <c r="M25" s="22">
        <f t="shared" si="1"/>
        <v>45</v>
      </c>
      <c r="N25" s="22">
        <f t="shared" si="2"/>
        <v>8469</v>
      </c>
    </row>
    <row r="26" spans="2:14" ht="15.75" customHeight="1" x14ac:dyDescent="0.25">
      <c r="B26" s="33" t="s">
        <v>46</v>
      </c>
      <c r="C26" s="22">
        <v>3883</v>
      </c>
      <c r="D26" s="22">
        <v>1960</v>
      </c>
      <c r="E26" s="22">
        <v>168661</v>
      </c>
      <c r="F26" s="22">
        <v>3823</v>
      </c>
      <c r="G26" s="22">
        <v>140</v>
      </c>
      <c r="H26" s="22">
        <v>170451</v>
      </c>
      <c r="I26" s="22">
        <v>3999</v>
      </c>
      <c r="J26" s="22">
        <v>699</v>
      </c>
      <c r="K26" s="22">
        <v>180758</v>
      </c>
      <c r="L26" s="22">
        <f t="shared" si="0"/>
        <v>11705</v>
      </c>
      <c r="M26" s="22">
        <f t="shared" si="1"/>
        <v>2799</v>
      </c>
      <c r="N26" s="22">
        <f t="shared" si="2"/>
        <v>519870</v>
      </c>
    </row>
    <row r="27" spans="2:14" ht="15.75" customHeight="1" x14ac:dyDescent="0.25">
      <c r="B27" s="33" t="s">
        <v>47</v>
      </c>
      <c r="C27" s="22">
        <v>7874</v>
      </c>
      <c r="D27" s="22">
        <v>6548</v>
      </c>
      <c r="E27" s="22">
        <v>13843</v>
      </c>
      <c r="F27" s="22">
        <v>6312</v>
      </c>
      <c r="G27" s="22">
        <v>2421</v>
      </c>
      <c r="H27" s="22">
        <v>12248</v>
      </c>
      <c r="I27" s="22">
        <v>6947</v>
      </c>
      <c r="J27" s="22">
        <v>3947</v>
      </c>
      <c r="K27" s="22">
        <v>13179</v>
      </c>
      <c r="L27" s="22">
        <f t="shared" si="0"/>
        <v>21133</v>
      </c>
      <c r="M27" s="22">
        <f t="shared" si="1"/>
        <v>12916</v>
      </c>
      <c r="N27" s="22">
        <f t="shared" si="2"/>
        <v>39270</v>
      </c>
    </row>
    <row r="28" spans="2:14" ht="39" x14ac:dyDescent="0.25">
      <c r="B28" s="34" t="s">
        <v>49</v>
      </c>
      <c r="C28" s="22">
        <v>20</v>
      </c>
      <c r="D28" s="22">
        <v>7</v>
      </c>
      <c r="E28" s="22">
        <v>31</v>
      </c>
      <c r="F28" s="22">
        <v>38</v>
      </c>
      <c r="G28" s="22">
        <v>6</v>
      </c>
      <c r="H28" s="22">
        <v>50</v>
      </c>
      <c r="I28" s="22">
        <v>48</v>
      </c>
      <c r="J28" s="22">
        <v>5</v>
      </c>
      <c r="K28" s="22">
        <v>57</v>
      </c>
      <c r="L28" s="22">
        <f t="shared" si="0"/>
        <v>106</v>
      </c>
      <c r="M28" s="22">
        <f t="shared" si="1"/>
        <v>18</v>
      </c>
      <c r="N28" s="22">
        <f t="shared" si="2"/>
        <v>138</v>
      </c>
    </row>
    <row r="29" spans="2:14" ht="15.75" customHeight="1" x14ac:dyDescent="0.25">
      <c r="B29" s="33" t="s">
        <v>27</v>
      </c>
      <c r="C29" s="22">
        <v>121</v>
      </c>
      <c r="D29" s="22">
        <v>60</v>
      </c>
      <c r="E29" s="22">
        <v>122</v>
      </c>
      <c r="F29" s="22">
        <v>147</v>
      </c>
      <c r="G29" s="22">
        <v>42</v>
      </c>
      <c r="H29" s="22">
        <v>152</v>
      </c>
      <c r="I29" s="22">
        <v>217</v>
      </c>
      <c r="J29" s="22">
        <v>46</v>
      </c>
      <c r="K29" s="22">
        <v>233</v>
      </c>
      <c r="L29" s="22">
        <f t="shared" si="0"/>
        <v>485</v>
      </c>
      <c r="M29" s="22">
        <f t="shared" si="1"/>
        <v>148</v>
      </c>
      <c r="N29" s="22">
        <f t="shared" si="2"/>
        <v>507</v>
      </c>
    </row>
    <row r="30" spans="2:14" ht="15.75" customHeight="1" x14ac:dyDescent="0.4">
      <c r="B30" s="25" t="s">
        <v>107</v>
      </c>
      <c r="C30" s="30">
        <f>SUM(C11:C29)</f>
        <v>21463</v>
      </c>
      <c r="D30" s="26">
        <f>SUM(D11:D29)</f>
        <v>10724</v>
      </c>
      <c r="E30" s="26">
        <f t="shared" ref="E30:K30" si="3">SUM(E11:E29)</f>
        <v>294111</v>
      </c>
      <c r="F30" s="26">
        <f>SUM(F11:F29)</f>
        <v>19197</v>
      </c>
      <c r="G30" s="26">
        <f>SUM(G11:G29)</f>
        <v>3164</v>
      </c>
      <c r="H30" s="26">
        <f t="shared" si="3"/>
        <v>291440</v>
      </c>
      <c r="I30" s="26">
        <f>SUM(I11:I29)</f>
        <v>20438</v>
      </c>
      <c r="J30" s="26">
        <f t="shared" si="3"/>
        <v>6675</v>
      </c>
      <c r="K30" s="26">
        <f t="shared" si="3"/>
        <v>329107</v>
      </c>
      <c r="L30" s="26">
        <f>SUM(L11:L29)</f>
        <v>61098</v>
      </c>
      <c r="M30" s="26">
        <f>SUM(M11:M29)</f>
        <v>20563</v>
      </c>
      <c r="N30" s="26">
        <f>SUM(N11:N29)</f>
        <v>914658</v>
      </c>
    </row>
    <row r="31" spans="2:14" ht="15.75" customHeight="1" x14ac:dyDescent="0.25">
      <c r="D31" s="5"/>
      <c r="E31" s="5"/>
      <c r="F31" s="5"/>
      <c r="G31" s="5"/>
      <c r="H31" s="5"/>
      <c r="I31" s="5"/>
      <c r="J31" s="5"/>
    </row>
    <row r="32" spans="2:14" ht="15.75" customHeight="1" x14ac:dyDescent="0.25"/>
    <row r="33" spans="9:9" ht="15.75" customHeight="1" x14ac:dyDescent="0.25"/>
    <row r="34" spans="9:9" ht="15.75" customHeight="1" x14ac:dyDescent="0.25">
      <c r="I34" s="5"/>
    </row>
    <row r="35" spans="9:9" ht="15.75" customHeight="1" x14ac:dyDescent="0.25"/>
    <row r="36" spans="9:9" ht="15.75" customHeight="1" x14ac:dyDescent="0.25"/>
    <row r="37" spans="9:9" ht="15.75" customHeight="1" x14ac:dyDescent="0.25"/>
    <row r="38" spans="9:9" ht="15.75" customHeight="1" x14ac:dyDescent="0.25"/>
    <row r="39" spans="9:9" ht="15.75" customHeight="1" x14ac:dyDescent="0.25"/>
    <row r="40" spans="9:9" ht="15.75" customHeight="1" x14ac:dyDescent="0.25"/>
    <row r="41" spans="9:9" ht="15.75" customHeight="1" x14ac:dyDescent="0.25"/>
    <row r="42" spans="9:9" ht="15.75" customHeight="1" x14ac:dyDescent="0.25"/>
    <row r="43" spans="9:9" ht="15.75" customHeight="1" x14ac:dyDescent="0.25"/>
    <row r="44" spans="9:9" ht="15.75" customHeight="1" x14ac:dyDescent="0.25"/>
    <row r="45" spans="9:9" ht="15.75" customHeight="1" x14ac:dyDescent="0.25"/>
    <row r="46" spans="9:9" ht="15.75" customHeight="1" x14ac:dyDescent="0.25"/>
    <row r="47" spans="9:9" ht="15.75" customHeight="1" x14ac:dyDescent="0.25"/>
    <row r="48" spans="9:9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CCeN7GqQh02BbxBXAfxAwOGFRgtQmVruIfAxlrMwfPEOsOeQROBOpMgq0IctKkaybg7rnHsPpUAZVmnZloN+YQ==" saltValue="/kHUJ9e56xTJCfigp897Ew==" spinCount="100000" sheet="1" objects="1" scenarios="1"/>
  <mergeCells count="6">
    <mergeCell ref="B8:N8"/>
    <mergeCell ref="B9:B10"/>
    <mergeCell ref="C9:E9"/>
    <mergeCell ref="I9:K9"/>
    <mergeCell ref="F9:H9"/>
    <mergeCell ref="L9:N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O995"/>
  <sheetViews>
    <sheetView tabSelected="1" topLeftCell="H1" workbookViewId="0">
      <selection activeCell="B9" sqref="B9:N15"/>
    </sheetView>
  </sheetViews>
  <sheetFormatPr baseColWidth="10" defaultColWidth="14.42578125" defaultRowHeight="15" customHeight="1" x14ac:dyDescent="0.25"/>
  <cols>
    <col min="2" max="2" width="29" customWidth="1"/>
    <col min="3" max="3" width="13.7109375" customWidth="1"/>
    <col min="4" max="4" width="10.140625" bestFit="1" customWidth="1"/>
    <col min="5" max="5" width="11.42578125" customWidth="1"/>
    <col min="6" max="6" width="13.28515625" customWidth="1"/>
    <col min="7" max="7" width="10.140625" bestFit="1" customWidth="1"/>
    <col min="8" max="8" width="11.5703125" customWidth="1"/>
    <col min="9" max="9" width="13.42578125" customWidth="1"/>
    <col min="10" max="10" width="10.140625" bestFit="1" customWidth="1"/>
    <col min="11" max="11" width="11.7109375" customWidth="1"/>
    <col min="12" max="12" width="13.5703125" customWidth="1"/>
    <col min="13" max="13" width="10.5703125" bestFit="1" customWidth="1"/>
    <col min="14" max="14" width="12" customWidth="1"/>
    <col min="15" max="31" width="10.7109375" customWidth="1"/>
  </cols>
  <sheetData>
    <row r="6" spans="2:15" ht="15" customHeight="1" x14ac:dyDescent="0.25">
      <c r="B6" s="5"/>
      <c r="C6" s="5"/>
    </row>
    <row r="7" spans="2:15" ht="1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2:15" ht="15" customHeight="1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2:15" ht="29.25" x14ac:dyDescent="0.55000000000000004">
      <c r="B9" s="60" t="s">
        <v>137</v>
      </c>
      <c r="C9" s="60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"/>
    </row>
    <row r="10" spans="2:15" ht="19.5" customHeight="1" x14ac:dyDescent="0.25">
      <c r="B10" s="58" t="s">
        <v>128</v>
      </c>
      <c r="C10" s="61" t="s">
        <v>132</v>
      </c>
      <c r="D10" s="61"/>
      <c r="E10" s="61"/>
      <c r="F10" s="61" t="s">
        <v>133</v>
      </c>
      <c r="G10" s="61"/>
      <c r="H10" s="61"/>
      <c r="I10" s="61" t="s">
        <v>134</v>
      </c>
      <c r="J10" s="61"/>
      <c r="K10" s="61"/>
      <c r="L10" s="61" t="s">
        <v>11</v>
      </c>
      <c r="M10" s="61"/>
      <c r="N10" s="61"/>
      <c r="O10" s="5"/>
    </row>
    <row r="11" spans="2:15" ht="78" x14ac:dyDescent="0.25">
      <c r="B11" s="62"/>
      <c r="C11" s="20" t="s">
        <v>127</v>
      </c>
      <c r="D11" s="20" t="s">
        <v>126</v>
      </c>
      <c r="E11" s="20" t="s">
        <v>105</v>
      </c>
      <c r="F11" s="20" t="s">
        <v>127</v>
      </c>
      <c r="G11" s="20" t="s">
        <v>126</v>
      </c>
      <c r="H11" s="20" t="s">
        <v>105</v>
      </c>
      <c r="I11" s="20" t="s">
        <v>127</v>
      </c>
      <c r="J11" s="20" t="s">
        <v>126</v>
      </c>
      <c r="K11" s="20" t="s">
        <v>105</v>
      </c>
      <c r="L11" s="20" t="s">
        <v>127</v>
      </c>
      <c r="M11" s="20" t="s">
        <v>126</v>
      </c>
      <c r="N11" s="20" t="s">
        <v>105</v>
      </c>
      <c r="O11" s="5"/>
    </row>
    <row r="12" spans="2:15" ht="39" x14ac:dyDescent="0.25">
      <c r="B12" s="34" t="s">
        <v>111</v>
      </c>
      <c r="C12" s="29">
        <v>6909</v>
      </c>
      <c r="D12" s="29">
        <v>6909</v>
      </c>
      <c r="E12" s="29">
        <v>6909</v>
      </c>
      <c r="F12" s="29">
        <v>6911</v>
      </c>
      <c r="G12" s="29">
        <v>6911</v>
      </c>
      <c r="H12" s="29">
        <v>6911</v>
      </c>
      <c r="I12" s="29">
        <v>7015</v>
      </c>
      <c r="J12" s="29">
        <v>7015</v>
      </c>
      <c r="K12" s="29">
        <v>7015</v>
      </c>
      <c r="L12" s="29">
        <f>SUM(C12+F12+I12)</f>
        <v>20835</v>
      </c>
      <c r="M12" s="29">
        <f>SUM(D12+G12+J12)</f>
        <v>20835</v>
      </c>
      <c r="N12" s="29">
        <f>E12+H12+K12</f>
        <v>20835</v>
      </c>
      <c r="O12" s="5"/>
    </row>
    <row r="13" spans="2:15" ht="58.5" x14ac:dyDescent="0.25">
      <c r="B13" s="34" t="s">
        <v>112</v>
      </c>
      <c r="C13" s="29">
        <v>6621</v>
      </c>
      <c r="D13" s="29">
        <v>6590</v>
      </c>
      <c r="E13" s="29">
        <v>6621</v>
      </c>
      <c r="F13" s="29">
        <v>6621</v>
      </c>
      <c r="G13" s="29">
        <v>1</v>
      </c>
      <c r="H13" s="29">
        <v>6621</v>
      </c>
      <c r="I13" s="29">
        <v>6621</v>
      </c>
      <c r="J13" s="29">
        <v>238</v>
      </c>
      <c r="K13" s="29">
        <v>6621</v>
      </c>
      <c r="L13" s="29">
        <f>SUM(C13+F13+I13)</f>
        <v>19863</v>
      </c>
      <c r="M13" s="29">
        <f>J13+G13+D13</f>
        <v>6829</v>
      </c>
      <c r="N13" s="29">
        <f>E13+H13+K13</f>
        <v>19863</v>
      </c>
      <c r="O13" s="5"/>
    </row>
    <row r="14" spans="2:15" ht="19.5" x14ac:dyDescent="0.25">
      <c r="B14" s="33" t="s">
        <v>38</v>
      </c>
      <c r="C14" s="29">
        <v>7183</v>
      </c>
      <c r="D14" s="29">
        <v>1234</v>
      </c>
      <c r="E14" s="29">
        <v>7308</v>
      </c>
      <c r="F14" s="29">
        <v>3360</v>
      </c>
      <c r="G14" s="29">
        <v>924</v>
      </c>
      <c r="H14" s="29">
        <v>3397</v>
      </c>
      <c r="I14" s="29">
        <v>10695</v>
      </c>
      <c r="J14" s="29">
        <v>1611</v>
      </c>
      <c r="K14" s="29">
        <v>10862</v>
      </c>
      <c r="L14" s="29">
        <f t="shared" ref="L14" si="0">SUM(C14+F14+I14)</f>
        <v>21238</v>
      </c>
      <c r="M14" s="29">
        <f>D14+G14+J14</f>
        <v>3769</v>
      </c>
      <c r="N14" s="29">
        <f>E14+H14+K14</f>
        <v>21567</v>
      </c>
      <c r="O14" s="5"/>
    </row>
    <row r="15" spans="2:15" ht="19.5" x14ac:dyDescent="0.4">
      <c r="B15" s="25" t="s">
        <v>107</v>
      </c>
      <c r="C15" s="30">
        <f t="shared" ref="C15:I15" si="1">SUM(C12:C14)</f>
        <v>20713</v>
      </c>
      <c r="D15" s="31">
        <f t="shared" si="1"/>
        <v>14733</v>
      </c>
      <c r="E15" s="31">
        <f t="shared" si="1"/>
        <v>20838</v>
      </c>
      <c r="F15" s="31">
        <f t="shared" si="1"/>
        <v>16892</v>
      </c>
      <c r="G15" s="31">
        <f t="shared" si="1"/>
        <v>7836</v>
      </c>
      <c r="H15" s="31">
        <f t="shared" si="1"/>
        <v>16929</v>
      </c>
      <c r="I15" s="31">
        <f t="shared" si="1"/>
        <v>24331</v>
      </c>
      <c r="J15" s="31">
        <f t="shared" ref="J15:K15" si="2">SUM(J12:J14)</f>
        <v>8864</v>
      </c>
      <c r="K15" s="31">
        <f t="shared" si="2"/>
        <v>24498</v>
      </c>
      <c r="L15" s="31">
        <f>SUM(L12:L14)</f>
        <v>61936</v>
      </c>
      <c r="M15" s="32">
        <f>SUM(M12:M14)</f>
        <v>31433</v>
      </c>
      <c r="N15" s="32">
        <f>SUM(N12:N14)</f>
        <v>62265</v>
      </c>
      <c r="O15" s="5"/>
    </row>
    <row r="16" spans="2:15" ht="15" customHeight="1" x14ac:dyDescent="0.25">
      <c r="N16" s="5"/>
      <c r="O16" s="5"/>
    </row>
    <row r="17" spans="5:15" ht="15" customHeight="1" x14ac:dyDescent="0.25">
      <c r="N17" s="5"/>
      <c r="O17" s="5"/>
    </row>
    <row r="18" spans="5:15" ht="15.75" customHeight="1" x14ac:dyDescent="0.25">
      <c r="N18" s="5"/>
    </row>
    <row r="19" spans="5:15" ht="15.75" customHeight="1" x14ac:dyDescent="0.25"/>
    <row r="20" spans="5:15" ht="15.75" customHeight="1" x14ac:dyDescent="0.25"/>
    <row r="21" spans="5:15" ht="15.75" customHeight="1" x14ac:dyDescent="0.25"/>
    <row r="22" spans="5:15" ht="15.75" customHeight="1" x14ac:dyDescent="0.25"/>
    <row r="23" spans="5:15" ht="15.75" customHeight="1" x14ac:dyDescent="0.25">
      <c r="F23" s="5"/>
    </row>
    <row r="24" spans="5:15" ht="15.75" customHeight="1" x14ac:dyDescent="0.25">
      <c r="E24" s="10"/>
      <c r="F24" s="10"/>
    </row>
    <row r="25" spans="5:15" ht="15.75" customHeight="1" x14ac:dyDescent="0.25"/>
    <row r="26" spans="5:15" ht="15.75" customHeight="1" x14ac:dyDescent="0.25"/>
    <row r="27" spans="5:15" ht="15.75" customHeight="1" x14ac:dyDescent="0.25"/>
    <row r="28" spans="5:15" ht="15.75" customHeight="1" x14ac:dyDescent="0.25"/>
    <row r="29" spans="5:15" ht="15.75" customHeight="1" x14ac:dyDescent="0.25"/>
    <row r="30" spans="5:15" ht="15.75" customHeight="1" x14ac:dyDescent="0.25"/>
    <row r="31" spans="5:15" ht="15.75" customHeight="1" x14ac:dyDescent="0.25"/>
    <row r="32" spans="5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eAG55ssm/LhuZyupvM49R57Ra+QCcrM71wsfP6azP+DzYCiA/M+VgGrgtcxkDD20YQVz6OFuiQqqo+C55QqiMA==" saltValue="hhbiC3/S6W4nhPLht9R4Dg==" spinCount="100000" sheet="1" objects="1" scenarios="1"/>
  <mergeCells count="6">
    <mergeCell ref="B9:N9"/>
    <mergeCell ref="B10:B11"/>
    <mergeCell ref="L10:N10"/>
    <mergeCell ref="C10:E10"/>
    <mergeCell ref="F10:H10"/>
    <mergeCell ref="I10:K1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5:O1000"/>
  <sheetViews>
    <sheetView topLeftCell="K1" workbookViewId="0">
      <selection activeCell="B7" sqref="B7:N16"/>
    </sheetView>
  </sheetViews>
  <sheetFormatPr baseColWidth="10" defaultColWidth="14.42578125" defaultRowHeight="15" customHeight="1" x14ac:dyDescent="0.25"/>
  <cols>
    <col min="1" max="1" width="10.7109375" customWidth="1"/>
    <col min="2" max="2" width="35.28515625" customWidth="1"/>
    <col min="3" max="3" width="13.140625" customWidth="1"/>
    <col min="4" max="4" width="10.140625" bestFit="1" customWidth="1"/>
    <col min="5" max="5" width="11.42578125" customWidth="1"/>
    <col min="6" max="6" width="13.140625" customWidth="1"/>
    <col min="7" max="7" width="10.140625" bestFit="1" customWidth="1"/>
    <col min="8" max="8" width="11.5703125" bestFit="1" customWidth="1"/>
    <col min="9" max="9" width="13.5703125" customWidth="1"/>
    <col min="10" max="10" width="10.140625" bestFit="1" customWidth="1"/>
    <col min="11" max="11" width="11.42578125" customWidth="1"/>
    <col min="12" max="12" width="13.42578125" customWidth="1"/>
    <col min="13" max="13" width="10.140625" bestFit="1" customWidth="1"/>
    <col min="14" max="14" width="11.5703125" customWidth="1"/>
    <col min="15" max="30" width="10.7109375" customWidth="1"/>
  </cols>
  <sheetData>
    <row r="5" spans="2:15" ht="15" customHeight="1" x14ac:dyDescent="0.25">
      <c r="G5" s="5"/>
    </row>
    <row r="7" spans="2:15" ht="29.25" x14ac:dyDescent="0.55000000000000004">
      <c r="B7" s="60" t="s">
        <v>138</v>
      </c>
      <c r="C7" s="60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"/>
    </row>
    <row r="8" spans="2:15" ht="15" customHeight="1" x14ac:dyDescent="0.25">
      <c r="B8" s="58" t="s">
        <v>128</v>
      </c>
      <c r="C8" s="61" t="s">
        <v>132</v>
      </c>
      <c r="D8" s="61"/>
      <c r="E8" s="61"/>
      <c r="F8" s="61" t="s">
        <v>133</v>
      </c>
      <c r="G8" s="61"/>
      <c r="H8" s="61"/>
      <c r="I8" s="61" t="s">
        <v>134</v>
      </c>
      <c r="J8" s="61"/>
      <c r="K8" s="61"/>
      <c r="L8" s="61" t="s">
        <v>11</v>
      </c>
      <c r="M8" s="61"/>
      <c r="N8" s="61"/>
    </row>
    <row r="9" spans="2:15" ht="97.5" x14ac:dyDescent="0.25">
      <c r="B9" s="62"/>
      <c r="C9" s="20" t="s">
        <v>127</v>
      </c>
      <c r="D9" s="20" t="s">
        <v>126</v>
      </c>
      <c r="E9" s="20" t="s">
        <v>105</v>
      </c>
      <c r="F9" s="20" t="s">
        <v>127</v>
      </c>
      <c r="G9" s="20" t="s">
        <v>126</v>
      </c>
      <c r="H9" s="20" t="s">
        <v>105</v>
      </c>
      <c r="I9" s="20" t="s">
        <v>127</v>
      </c>
      <c r="J9" s="20" t="s">
        <v>126</v>
      </c>
      <c r="K9" s="20" t="s">
        <v>105</v>
      </c>
      <c r="L9" s="20" t="s">
        <v>127</v>
      </c>
      <c r="M9" s="20" t="s">
        <v>126</v>
      </c>
      <c r="N9" s="20" t="s">
        <v>105</v>
      </c>
    </row>
    <row r="10" spans="2:15" ht="19.5" x14ac:dyDescent="0.25">
      <c r="B10" s="33" t="s">
        <v>32</v>
      </c>
      <c r="C10" s="29">
        <v>7</v>
      </c>
      <c r="D10" s="29">
        <v>3</v>
      </c>
      <c r="E10" s="29">
        <v>8</v>
      </c>
      <c r="F10" s="29">
        <v>7</v>
      </c>
      <c r="G10" s="29">
        <v>2</v>
      </c>
      <c r="H10" s="29">
        <v>7</v>
      </c>
      <c r="I10" s="29">
        <v>4</v>
      </c>
      <c r="J10" s="29">
        <v>0</v>
      </c>
      <c r="K10" s="29">
        <v>5</v>
      </c>
      <c r="L10" s="24">
        <f>I10+F10+C10</f>
        <v>18</v>
      </c>
      <c r="M10" s="24">
        <f>J10+G10+D10</f>
        <v>5</v>
      </c>
      <c r="N10" s="29">
        <f>E10+H10+K10</f>
        <v>20</v>
      </c>
    </row>
    <row r="11" spans="2:15" ht="19.5" x14ac:dyDescent="0.25">
      <c r="B11" s="33" t="s">
        <v>33</v>
      </c>
      <c r="C11" s="29">
        <v>301</v>
      </c>
      <c r="D11" s="29">
        <v>173</v>
      </c>
      <c r="E11" s="29">
        <v>335</v>
      </c>
      <c r="F11" s="29">
        <v>254</v>
      </c>
      <c r="G11" s="29">
        <v>147</v>
      </c>
      <c r="H11" s="29">
        <v>339</v>
      </c>
      <c r="I11" s="29">
        <v>346</v>
      </c>
      <c r="J11" s="29">
        <v>187</v>
      </c>
      <c r="K11" s="29">
        <v>357</v>
      </c>
      <c r="L11" s="24">
        <f t="shared" ref="L11:L15" si="0">I11+F11+C11</f>
        <v>901</v>
      </c>
      <c r="M11" s="24">
        <f t="shared" ref="M11:M15" si="1">J11+G11+D11</f>
        <v>507</v>
      </c>
      <c r="N11" s="29">
        <f>E11+H11+K11</f>
        <v>1031</v>
      </c>
    </row>
    <row r="12" spans="2:15" ht="19.5" x14ac:dyDescent="0.25">
      <c r="B12" s="33" t="s">
        <v>34</v>
      </c>
      <c r="C12" s="29">
        <v>0</v>
      </c>
      <c r="D12" s="29">
        <v>0</v>
      </c>
      <c r="E12" s="29">
        <v>0</v>
      </c>
      <c r="F12" s="29">
        <v>8</v>
      </c>
      <c r="G12" s="29">
        <v>7</v>
      </c>
      <c r="H12" s="29">
        <v>8</v>
      </c>
      <c r="I12" s="29">
        <v>2</v>
      </c>
      <c r="J12" s="29">
        <v>0</v>
      </c>
      <c r="K12" s="29">
        <v>2</v>
      </c>
      <c r="L12" s="24">
        <f>I12+F12+C12</f>
        <v>10</v>
      </c>
      <c r="M12" s="24">
        <f t="shared" si="1"/>
        <v>7</v>
      </c>
      <c r="N12" s="29">
        <f t="shared" ref="N12:N15" si="2">E12+H12+K12</f>
        <v>10</v>
      </c>
    </row>
    <row r="13" spans="2:15" ht="19.5" x14ac:dyDescent="0.25">
      <c r="B13" s="33" t="s">
        <v>35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4">
        <f t="shared" si="0"/>
        <v>0</v>
      </c>
      <c r="M13" s="24">
        <f t="shared" si="1"/>
        <v>0</v>
      </c>
      <c r="N13" s="29">
        <f t="shared" si="2"/>
        <v>0</v>
      </c>
    </row>
    <row r="14" spans="2:15" ht="19.5" x14ac:dyDescent="0.25">
      <c r="B14" s="33" t="s">
        <v>36</v>
      </c>
      <c r="C14" s="29">
        <v>38</v>
      </c>
      <c r="D14" s="29">
        <v>16</v>
      </c>
      <c r="E14" s="29">
        <v>52</v>
      </c>
      <c r="F14" s="29">
        <v>53</v>
      </c>
      <c r="G14" s="29">
        <v>9</v>
      </c>
      <c r="H14" s="29">
        <v>66</v>
      </c>
      <c r="I14" s="29">
        <v>57</v>
      </c>
      <c r="J14" s="29">
        <v>15</v>
      </c>
      <c r="K14" s="29">
        <v>63</v>
      </c>
      <c r="L14" s="24">
        <f t="shared" si="0"/>
        <v>148</v>
      </c>
      <c r="M14" s="24">
        <f t="shared" si="1"/>
        <v>40</v>
      </c>
      <c r="N14" s="29">
        <f t="shared" si="2"/>
        <v>181</v>
      </c>
    </row>
    <row r="15" spans="2:15" ht="39" x14ac:dyDescent="0.25">
      <c r="B15" s="34" t="s">
        <v>37</v>
      </c>
      <c r="C15" s="29">
        <v>4280</v>
      </c>
      <c r="D15" s="29">
        <v>140</v>
      </c>
      <c r="E15" s="29">
        <v>7771</v>
      </c>
      <c r="F15" s="29">
        <v>4377</v>
      </c>
      <c r="G15" s="29">
        <v>38</v>
      </c>
      <c r="H15" s="29">
        <v>8736</v>
      </c>
      <c r="I15" s="29">
        <v>6268</v>
      </c>
      <c r="J15" s="29">
        <v>1039</v>
      </c>
      <c r="K15" s="29">
        <v>11719</v>
      </c>
      <c r="L15" s="24">
        <f t="shared" si="0"/>
        <v>14925</v>
      </c>
      <c r="M15" s="24">
        <f t="shared" si="1"/>
        <v>1217</v>
      </c>
      <c r="N15" s="29">
        <f t="shared" si="2"/>
        <v>28226</v>
      </c>
    </row>
    <row r="16" spans="2:15" ht="19.5" x14ac:dyDescent="0.4">
      <c r="B16" s="25" t="s">
        <v>107</v>
      </c>
      <c r="C16" s="30">
        <f>SUM(C10:C15)</f>
        <v>4626</v>
      </c>
      <c r="D16" s="31">
        <f>SUM(D10:D15)</f>
        <v>332</v>
      </c>
      <c r="E16" s="31">
        <f t="shared" ref="E16:K16" si="3">SUM(E10:E15)</f>
        <v>8166</v>
      </c>
      <c r="F16" s="31">
        <f>SUM(F10:F15)</f>
        <v>4699</v>
      </c>
      <c r="G16" s="31">
        <f t="shared" si="3"/>
        <v>203</v>
      </c>
      <c r="H16" s="31">
        <f t="shared" si="3"/>
        <v>9156</v>
      </c>
      <c r="I16" s="31">
        <f>SUM(I10:I15)</f>
        <v>6677</v>
      </c>
      <c r="J16" s="31">
        <f t="shared" si="3"/>
        <v>1241</v>
      </c>
      <c r="K16" s="31">
        <f t="shared" si="3"/>
        <v>12146</v>
      </c>
      <c r="L16" s="32">
        <f>SUM(L10:L15)</f>
        <v>16002</v>
      </c>
      <c r="M16" s="32">
        <f>SUM(M10:M15)</f>
        <v>1776</v>
      </c>
      <c r="N16" s="32">
        <f>SUM(N10:N15)</f>
        <v>29468</v>
      </c>
    </row>
    <row r="17" spans="2:14" ht="15" customHeight="1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21" spans="2:14" ht="15.75" customHeight="1" x14ac:dyDescent="0.25"/>
    <row r="22" spans="2:14" ht="15.75" customHeight="1" x14ac:dyDescent="0.25"/>
    <row r="23" spans="2:14" ht="15.75" customHeight="1" x14ac:dyDescent="0.25"/>
    <row r="24" spans="2:14" ht="15.75" customHeight="1" x14ac:dyDescent="0.25"/>
    <row r="25" spans="2:14" ht="15.75" customHeight="1" x14ac:dyDescent="0.25"/>
    <row r="26" spans="2:14" ht="15.75" customHeight="1" x14ac:dyDescent="0.25"/>
    <row r="27" spans="2:14" ht="15.75" customHeight="1" x14ac:dyDescent="0.25"/>
    <row r="28" spans="2:14" ht="15.75" customHeight="1" x14ac:dyDescent="0.25"/>
    <row r="29" spans="2:14" ht="15.75" customHeight="1" x14ac:dyDescent="0.25"/>
    <row r="30" spans="2:14" ht="15.75" customHeight="1" x14ac:dyDescent="0.25"/>
    <row r="31" spans="2:14" ht="15.75" customHeight="1" x14ac:dyDescent="0.25"/>
    <row r="32" spans="2:1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iPpsYHOiY4K4Qd9PAzOH6sd5WQ0jFIGR3qrDgJhsuNZPawuztxjcsxPgInNg6kFq/ypKjFpikP5G2DseHKC2Bw==" saltValue="5vxEa1FRjFpNjM82KkBckA==" spinCount="100000" sheet="1" objects="1" scenarios="1"/>
  <mergeCells count="6">
    <mergeCell ref="B7:N7"/>
    <mergeCell ref="B8:B9"/>
    <mergeCell ref="C8:E8"/>
    <mergeCell ref="F8:H8"/>
    <mergeCell ref="I8:K8"/>
    <mergeCell ref="L8:N8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5:P1000"/>
  <sheetViews>
    <sheetView workbookViewId="0">
      <selection activeCell="D7" sqref="D7"/>
    </sheetView>
  </sheetViews>
  <sheetFormatPr baseColWidth="10" defaultColWidth="14.42578125" defaultRowHeight="15" customHeight="1" x14ac:dyDescent="0.25"/>
  <cols>
    <col min="3" max="3" width="32.140625" customWidth="1"/>
    <col min="4" max="4" width="13.85546875" customWidth="1"/>
    <col min="5" max="5" width="10.140625" bestFit="1" customWidth="1"/>
    <col min="6" max="6" width="11.42578125" customWidth="1"/>
    <col min="7" max="7" width="14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2.140625" customWidth="1"/>
    <col min="13" max="13" width="13.42578125" customWidth="1"/>
    <col min="14" max="14" width="10.140625" bestFit="1" customWidth="1"/>
    <col min="15" max="15" width="11.5703125" customWidth="1"/>
    <col min="16" max="32" width="10.7109375" customWidth="1"/>
  </cols>
  <sheetData>
    <row r="5" spans="2:16" ht="29.25" x14ac:dyDescent="0.25">
      <c r="B5" s="5"/>
      <c r="C5" s="57" t="s">
        <v>139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"/>
    </row>
    <row r="6" spans="2:16" ht="15" customHeight="1" x14ac:dyDescent="0.25">
      <c r="B6" s="5"/>
      <c r="C6" s="58" t="s">
        <v>128</v>
      </c>
      <c r="D6" s="59" t="s">
        <v>132</v>
      </c>
      <c r="E6" s="59"/>
      <c r="F6" s="59"/>
      <c r="G6" s="59" t="s">
        <v>133</v>
      </c>
      <c r="H6" s="59"/>
      <c r="I6" s="59"/>
      <c r="J6" s="59" t="s">
        <v>134</v>
      </c>
      <c r="K6" s="59"/>
      <c r="L6" s="59"/>
      <c r="M6" s="59" t="s">
        <v>11</v>
      </c>
      <c r="N6" s="59"/>
      <c r="O6" s="59"/>
      <c r="P6" s="5"/>
    </row>
    <row r="7" spans="2:16" ht="78" x14ac:dyDescent="0.25">
      <c r="B7" s="5"/>
      <c r="C7" s="62"/>
      <c r="D7" s="20" t="s">
        <v>127</v>
      </c>
      <c r="E7" s="20" t="s">
        <v>126</v>
      </c>
      <c r="F7" s="20" t="s">
        <v>105</v>
      </c>
      <c r="G7" s="20" t="s">
        <v>127</v>
      </c>
      <c r="H7" s="20" t="s">
        <v>126</v>
      </c>
      <c r="I7" s="20" t="s">
        <v>105</v>
      </c>
      <c r="J7" s="20" t="s">
        <v>127</v>
      </c>
      <c r="K7" s="20" t="s">
        <v>126</v>
      </c>
      <c r="L7" s="20" t="s">
        <v>105</v>
      </c>
      <c r="M7" s="20" t="s">
        <v>127</v>
      </c>
      <c r="N7" s="20" t="s">
        <v>126</v>
      </c>
      <c r="O7" s="20" t="s">
        <v>105</v>
      </c>
    </row>
    <row r="8" spans="2:16" ht="58.5" x14ac:dyDescent="0.25">
      <c r="C8" s="34" t="s">
        <v>45</v>
      </c>
      <c r="D8" s="29">
        <v>2992</v>
      </c>
      <c r="E8" s="29">
        <v>419</v>
      </c>
      <c r="F8" s="29">
        <v>3733</v>
      </c>
      <c r="G8" s="29">
        <v>4925</v>
      </c>
      <c r="H8" s="29">
        <v>86</v>
      </c>
      <c r="I8" s="29">
        <v>3701</v>
      </c>
      <c r="J8" s="29">
        <v>3540</v>
      </c>
      <c r="K8" s="29">
        <v>575</v>
      </c>
      <c r="L8" s="29">
        <v>5356</v>
      </c>
      <c r="M8" s="29">
        <f>J8+G8+D8</f>
        <v>11457</v>
      </c>
      <c r="N8" s="29">
        <f>K8+H8+E8</f>
        <v>1080</v>
      </c>
      <c r="O8" s="29">
        <f>F8+I8+L8</f>
        <v>12790</v>
      </c>
      <c r="P8" s="5"/>
    </row>
    <row r="9" spans="2:16" ht="19.5" x14ac:dyDescent="0.25">
      <c r="C9" s="34" t="s">
        <v>40</v>
      </c>
      <c r="D9" s="29">
        <v>3820</v>
      </c>
      <c r="E9" s="29">
        <v>1585</v>
      </c>
      <c r="F9" s="29">
        <v>5570</v>
      </c>
      <c r="G9" s="29">
        <v>3999</v>
      </c>
      <c r="H9" s="29">
        <v>1686</v>
      </c>
      <c r="I9" s="29">
        <v>6373</v>
      </c>
      <c r="J9" s="29">
        <v>4717</v>
      </c>
      <c r="K9" s="29">
        <v>1495</v>
      </c>
      <c r="L9" s="29">
        <v>8553</v>
      </c>
      <c r="M9" s="29">
        <f t="shared" ref="M9:M12" si="0">J9+G9+D9</f>
        <v>12536</v>
      </c>
      <c r="N9" s="29">
        <f>K9+H9+E9</f>
        <v>4766</v>
      </c>
      <c r="O9" s="29">
        <f>F9+I9+L9</f>
        <v>20496</v>
      </c>
    </row>
    <row r="10" spans="2:16" ht="19.5" x14ac:dyDescent="0.25">
      <c r="C10" s="34" t="s">
        <v>41</v>
      </c>
      <c r="D10" s="29">
        <v>8944</v>
      </c>
      <c r="E10" s="29">
        <v>4169</v>
      </c>
      <c r="F10" s="29">
        <v>9190</v>
      </c>
      <c r="G10" s="29">
        <v>15899</v>
      </c>
      <c r="H10" s="29">
        <v>7207</v>
      </c>
      <c r="I10" s="29">
        <v>14579</v>
      </c>
      <c r="J10" s="29">
        <v>9273</v>
      </c>
      <c r="K10" s="29">
        <v>2497</v>
      </c>
      <c r="L10" s="29">
        <v>10474</v>
      </c>
      <c r="M10" s="29">
        <f t="shared" si="0"/>
        <v>34116</v>
      </c>
      <c r="N10" s="29">
        <f>K10+H10+E10</f>
        <v>13873</v>
      </c>
      <c r="O10" s="29">
        <f>F10+I10+L10</f>
        <v>34243</v>
      </c>
    </row>
    <row r="11" spans="2:16" ht="39" x14ac:dyDescent="0.25">
      <c r="C11" s="34" t="s">
        <v>42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f>J11+G11+D11</f>
        <v>0</v>
      </c>
      <c r="N11" s="29">
        <f>K11+H11+E11</f>
        <v>0</v>
      </c>
      <c r="O11" s="29">
        <f>F11+I11+L11</f>
        <v>0</v>
      </c>
    </row>
    <row r="12" spans="2:16" ht="58.5" x14ac:dyDescent="0.25">
      <c r="C12" s="34" t="s">
        <v>43</v>
      </c>
      <c r="D12" s="29">
        <v>259</v>
      </c>
      <c r="E12" s="29">
        <v>259</v>
      </c>
      <c r="F12" s="29">
        <v>259</v>
      </c>
      <c r="G12" s="29">
        <v>259</v>
      </c>
      <c r="H12" s="29">
        <v>0</v>
      </c>
      <c r="I12" s="29">
        <v>259</v>
      </c>
      <c r="J12" s="29">
        <v>259</v>
      </c>
      <c r="K12" s="29">
        <v>0</v>
      </c>
      <c r="L12" s="29">
        <v>259</v>
      </c>
      <c r="M12" s="29">
        <f t="shared" si="0"/>
        <v>777</v>
      </c>
      <c r="N12" s="29">
        <f>K12+H12+E12</f>
        <v>259</v>
      </c>
      <c r="O12" s="29">
        <f>F12+I12+L12</f>
        <v>777</v>
      </c>
    </row>
    <row r="13" spans="2:16" ht="19.5" x14ac:dyDescent="0.4">
      <c r="C13" s="25" t="s">
        <v>107</v>
      </c>
      <c r="D13" s="31">
        <f t="shared" ref="D13:O13" si="1">SUM(D8:D12)</f>
        <v>16015</v>
      </c>
      <c r="E13" s="31">
        <f t="shared" si="1"/>
        <v>6432</v>
      </c>
      <c r="F13" s="31">
        <f t="shared" si="1"/>
        <v>18752</v>
      </c>
      <c r="G13" s="31">
        <f t="shared" si="1"/>
        <v>25082</v>
      </c>
      <c r="H13" s="31">
        <f t="shared" si="1"/>
        <v>8979</v>
      </c>
      <c r="I13" s="31">
        <f t="shared" si="1"/>
        <v>24912</v>
      </c>
      <c r="J13" s="31">
        <f t="shared" si="1"/>
        <v>17789</v>
      </c>
      <c r="K13" s="31">
        <f t="shared" si="1"/>
        <v>4567</v>
      </c>
      <c r="L13" s="31">
        <f t="shared" si="1"/>
        <v>24642</v>
      </c>
      <c r="M13" s="32">
        <f t="shared" si="1"/>
        <v>58886</v>
      </c>
      <c r="N13" s="32">
        <f t="shared" si="1"/>
        <v>19978</v>
      </c>
      <c r="O13" s="32">
        <f t="shared" si="1"/>
        <v>68306</v>
      </c>
    </row>
    <row r="14" spans="2:16" ht="15" customHeight="1" x14ac:dyDescent="0.25">
      <c r="K14" s="5"/>
      <c r="L14" s="5"/>
      <c r="M14" s="5"/>
      <c r="N14" s="5"/>
      <c r="O14" s="5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T29UQxBC04OhSBBIXjLTkUXjCnK/vvOwaqIDHSQdqIjDt2luo/NDgt18x8Pw752B1sXszUqMdEvRHINY1kG5iQ==" saltValue="1OT2TX5d+rDJFLQmRb1aFw==" spinCount="100000" sheet="1" objects="1" scenarios="1"/>
  <mergeCells count="6">
    <mergeCell ref="C5:O5"/>
    <mergeCell ref="C6:C7"/>
    <mergeCell ref="M6:O6"/>
    <mergeCell ref="J6:L6"/>
    <mergeCell ref="G6:I6"/>
    <mergeCell ref="D6:F6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AA37-DCBC-4996-894E-3514BFB5897C}">
  <dimension ref="B1:L54"/>
  <sheetViews>
    <sheetView workbookViewId="0">
      <selection sqref="A1:XFD10"/>
    </sheetView>
  </sheetViews>
  <sheetFormatPr baseColWidth="10" defaultRowHeight="15" x14ac:dyDescent="0.25"/>
  <cols>
    <col min="3" max="3" width="12.7109375" customWidth="1"/>
    <col min="4" max="4" width="24.28515625" customWidth="1"/>
    <col min="8" max="8" width="12.28515625" customWidth="1"/>
    <col min="9" max="9" width="18.7109375" customWidth="1"/>
    <col min="10" max="10" width="16.7109375" customWidth="1"/>
  </cols>
  <sheetData>
    <row r="1" spans="2:11" ht="21" customHeight="1" x14ac:dyDescent="0.25"/>
    <row r="2" spans="2:11" ht="43.5" customHeight="1" x14ac:dyDescent="0.25">
      <c r="B2" s="5"/>
      <c r="C2" s="63" t="s">
        <v>116</v>
      </c>
      <c r="D2" s="63"/>
      <c r="E2" s="63"/>
      <c r="F2" s="63"/>
      <c r="G2" s="63"/>
      <c r="H2" s="63"/>
      <c r="I2" s="63"/>
      <c r="J2" s="63"/>
    </row>
    <row r="3" spans="2:11" ht="21" x14ac:dyDescent="0.25">
      <c r="B3" s="5"/>
      <c r="C3" s="64" t="s">
        <v>140</v>
      </c>
      <c r="D3" s="64"/>
      <c r="E3" s="64"/>
      <c r="F3" s="64"/>
      <c r="G3" s="64"/>
      <c r="H3" s="64"/>
      <c r="I3" s="64"/>
      <c r="J3" s="64"/>
    </row>
    <row r="4" spans="2:11" ht="19.5" x14ac:dyDescent="0.25">
      <c r="B4" s="5"/>
      <c r="C4" s="65" t="s">
        <v>115</v>
      </c>
      <c r="D4" s="65" t="s">
        <v>114</v>
      </c>
      <c r="E4" s="65" t="s">
        <v>103</v>
      </c>
      <c r="F4" s="65"/>
      <c r="G4" s="65" t="s">
        <v>105</v>
      </c>
      <c r="H4" s="65"/>
      <c r="I4" s="61" t="s">
        <v>113</v>
      </c>
      <c r="J4" s="61" t="s">
        <v>106</v>
      </c>
    </row>
    <row r="5" spans="2:11" ht="19.5" x14ac:dyDescent="0.25">
      <c r="B5" s="5"/>
      <c r="C5" s="65"/>
      <c r="D5" s="65"/>
      <c r="E5" s="35" t="s">
        <v>100</v>
      </c>
      <c r="F5" s="35" t="s">
        <v>101</v>
      </c>
      <c r="G5" s="35" t="s">
        <v>100</v>
      </c>
      <c r="H5" s="35" t="s">
        <v>101</v>
      </c>
      <c r="I5" s="61"/>
      <c r="J5" s="61"/>
    </row>
    <row r="6" spans="2:11" ht="15" customHeight="1" x14ac:dyDescent="0.25">
      <c r="B6" s="5"/>
      <c r="C6" s="61" t="s">
        <v>53</v>
      </c>
      <c r="D6" s="36" t="s">
        <v>51</v>
      </c>
      <c r="E6" s="37">
        <v>460</v>
      </c>
      <c r="F6" s="37">
        <v>654</v>
      </c>
      <c r="G6" s="37">
        <v>7534</v>
      </c>
      <c r="H6" s="37">
        <v>6340</v>
      </c>
      <c r="I6" s="37">
        <f>E6+F6</f>
        <v>1114</v>
      </c>
      <c r="J6" s="37">
        <f>G6+H6</f>
        <v>13874</v>
      </c>
    </row>
    <row r="7" spans="2:11" ht="19.5" x14ac:dyDescent="0.25">
      <c r="B7" s="5"/>
      <c r="C7" s="61"/>
      <c r="D7" s="38" t="s">
        <v>52</v>
      </c>
      <c r="E7" s="39">
        <v>862</v>
      </c>
      <c r="F7" s="39">
        <v>1019</v>
      </c>
      <c r="G7" s="39">
        <v>22712</v>
      </c>
      <c r="H7" s="39">
        <v>25303</v>
      </c>
      <c r="I7" s="39">
        <f>E7+F7</f>
        <v>1881</v>
      </c>
      <c r="J7" s="39">
        <f t="shared" ref="J7:J47" si="0">G7+H7</f>
        <v>48015</v>
      </c>
    </row>
    <row r="8" spans="2:11" ht="19.5" x14ac:dyDescent="0.25">
      <c r="B8" s="5"/>
      <c r="C8" s="61"/>
      <c r="D8" s="38" t="s">
        <v>50</v>
      </c>
      <c r="E8" s="39">
        <v>1639</v>
      </c>
      <c r="F8" s="39">
        <v>2420</v>
      </c>
      <c r="G8" s="39">
        <v>76441</v>
      </c>
      <c r="H8" s="39">
        <v>88241</v>
      </c>
      <c r="I8" s="39">
        <f t="shared" ref="I8:I47" si="1">E8+F8</f>
        <v>4059</v>
      </c>
      <c r="J8" s="39">
        <f t="shared" si="0"/>
        <v>164682</v>
      </c>
    </row>
    <row r="9" spans="2:11" ht="19.5" x14ac:dyDescent="0.25">
      <c r="B9" s="5"/>
      <c r="C9" s="61"/>
      <c r="D9" s="35" t="s">
        <v>89</v>
      </c>
      <c r="E9" s="40">
        <f>SUM(E6:E8)</f>
        <v>2961</v>
      </c>
      <c r="F9" s="40">
        <f>SUM(F6:F8)</f>
        <v>4093</v>
      </c>
      <c r="G9" s="40">
        <f>SUM(G6:G8)</f>
        <v>106687</v>
      </c>
      <c r="H9" s="40">
        <f>SUM(H6:H8)</f>
        <v>119884</v>
      </c>
      <c r="I9" s="40">
        <f t="shared" si="1"/>
        <v>7054</v>
      </c>
      <c r="J9" s="40">
        <f>G9+H9</f>
        <v>226571</v>
      </c>
    </row>
    <row r="10" spans="2:11" ht="15" customHeight="1" x14ac:dyDescent="0.25">
      <c r="B10" s="5"/>
      <c r="C10" s="61" t="s">
        <v>81</v>
      </c>
      <c r="D10" s="38" t="s">
        <v>54</v>
      </c>
      <c r="E10" s="39">
        <v>676</v>
      </c>
      <c r="F10" s="39">
        <v>867</v>
      </c>
      <c r="G10" s="39">
        <v>86868</v>
      </c>
      <c r="H10" s="39">
        <v>73466</v>
      </c>
      <c r="I10" s="39">
        <f t="shared" si="1"/>
        <v>1543</v>
      </c>
      <c r="J10" s="39">
        <f t="shared" si="0"/>
        <v>160334</v>
      </c>
    </row>
    <row r="11" spans="2:11" ht="19.5" x14ac:dyDescent="0.25">
      <c r="B11" s="5"/>
      <c r="C11" s="61"/>
      <c r="D11" s="38" t="s">
        <v>56</v>
      </c>
      <c r="E11" s="39">
        <v>636</v>
      </c>
      <c r="F11" s="39">
        <v>714</v>
      </c>
      <c r="G11" s="39">
        <v>11645</v>
      </c>
      <c r="H11" s="39">
        <v>9943</v>
      </c>
      <c r="I11" s="39">
        <f t="shared" si="1"/>
        <v>1350</v>
      </c>
      <c r="J11" s="39">
        <f t="shared" si="0"/>
        <v>21588</v>
      </c>
    </row>
    <row r="12" spans="2:11" ht="19.5" x14ac:dyDescent="0.25">
      <c r="B12" s="5"/>
      <c r="C12" s="61"/>
      <c r="D12" s="38" t="s">
        <v>55</v>
      </c>
      <c r="E12" s="39">
        <v>366</v>
      </c>
      <c r="F12" s="39">
        <v>367</v>
      </c>
      <c r="G12" s="39">
        <v>23275</v>
      </c>
      <c r="H12" s="39">
        <v>17297</v>
      </c>
      <c r="I12" s="39">
        <f t="shared" si="1"/>
        <v>733</v>
      </c>
      <c r="J12" s="39">
        <f t="shared" si="0"/>
        <v>40572</v>
      </c>
      <c r="K12" s="2"/>
    </row>
    <row r="13" spans="2:11" ht="19.5" x14ac:dyDescent="0.25">
      <c r="B13" s="5"/>
      <c r="C13" s="61"/>
      <c r="D13" s="35" t="s">
        <v>90</v>
      </c>
      <c r="E13" s="40">
        <f>SUM(E10:E12)</f>
        <v>1678</v>
      </c>
      <c r="F13" s="40">
        <f>SUM(F10:F12)</f>
        <v>1948</v>
      </c>
      <c r="G13" s="40">
        <f>SUM(G10:G12)</f>
        <v>121788</v>
      </c>
      <c r="H13" s="40">
        <f>SUM(H10:H12)</f>
        <v>100706</v>
      </c>
      <c r="I13" s="40">
        <f t="shared" si="1"/>
        <v>3626</v>
      </c>
      <c r="J13" s="40">
        <f t="shared" si="0"/>
        <v>222494</v>
      </c>
    </row>
    <row r="14" spans="2:11" ht="15" customHeight="1" x14ac:dyDescent="0.25">
      <c r="B14" s="5"/>
      <c r="C14" s="61" t="s">
        <v>82</v>
      </c>
      <c r="D14" s="38" t="s">
        <v>57</v>
      </c>
      <c r="E14" s="39">
        <v>596</v>
      </c>
      <c r="F14" s="39">
        <v>759</v>
      </c>
      <c r="G14" s="39">
        <v>16633</v>
      </c>
      <c r="H14" s="39">
        <v>22787</v>
      </c>
      <c r="I14" s="39">
        <f t="shared" si="1"/>
        <v>1355</v>
      </c>
      <c r="J14" s="39">
        <f t="shared" si="0"/>
        <v>39420</v>
      </c>
    </row>
    <row r="15" spans="2:11" ht="19.5" x14ac:dyDescent="0.25">
      <c r="B15" s="5"/>
      <c r="C15" s="61"/>
      <c r="D15" s="38" t="s">
        <v>59</v>
      </c>
      <c r="E15" s="39">
        <v>326</v>
      </c>
      <c r="F15" s="39">
        <v>434</v>
      </c>
      <c r="G15" s="39">
        <v>12165</v>
      </c>
      <c r="H15" s="39">
        <v>12945</v>
      </c>
      <c r="I15" s="39">
        <f t="shared" si="1"/>
        <v>760</v>
      </c>
      <c r="J15" s="39">
        <f t="shared" si="0"/>
        <v>25110</v>
      </c>
    </row>
    <row r="16" spans="2:11" ht="19.5" x14ac:dyDescent="0.25">
      <c r="B16" s="5"/>
      <c r="C16" s="61"/>
      <c r="D16" s="38" t="s">
        <v>60</v>
      </c>
      <c r="E16" s="39">
        <v>287</v>
      </c>
      <c r="F16" s="39">
        <v>323</v>
      </c>
      <c r="G16" s="39">
        <v>8604</v>
      </c>
      <c r="H16" s="39">
        <v>7453</v>
      </c>
      <c r="I16" s="39">
        <f t="shared" si="1"/>
        <v>610</v>
      </c>
      <c r="J16" s="39">
        <f t="shared" si="0"/>
        <v>16057</v>
      </c>
    </row>
    <row r="17" spans="2:10" ht="19.5" x14ac:dyDescent="0.25">
      <c r="B17" s="5"/>
      <c r="C17" s="61"/>
      <c r="D17" s="38" t="s">
        <v>58</v>
      </c>
      <c r="E17" s="39">
        <v>436</v>
      </c>
      <c r="F17" s="39">
        <v>513</v>
      </c>
      <c r="G17" s="39">
        <v>2656</v>
      </c>
      <c r="H17" s="39">
        <v>1859</v>
      </c>
      <c r="I17" s="39">
        <f t="shared" si="1"/>
        <v>949</v>
      </c>
      <c r="J17" s="39">
        <f t="shared" si="0"/>
        <v>4515</v>
      </c>
    </row>
    <row r="18" spans="2:10" ht="19.5" x14ac:dyDescent="0.25">
      <c r="B18" s="5"/>
      <c r="C18" s="61"/>
      <c r="D18" s="35" t="s">
        <v>91</v>
      </c>
      <c r="E18" s="40">
        <f>SUM(E14:E17)</f>
        <v>1645</v>
      </c>
      <c r="F18" s="40">
        <f>SUM(F14:F17)</f>
        <v>2029</v>
      </c>
      <c r="G18" s="40">
        <f>SUM(G14:G17)</f>
        <v>40058</v>
      </c>
      <c r="H18" s="40">
        <f>SUM(H14:H17)</f>
        <v>45044</v>
      </c>
      <c r="I18" s="40">
        <f t="shared" si="1"/>
        <v>3674</v>
      </c>
      <c r="J18" s="40">
        <f t="shared" si="0"/>
        <v>85102</v>
      </c>
    </row>
    <row r="19" spans="2:10" ht="15" customHeight="1" x14ac:dyDescent="0.25">
      <c r="B19" s="5"/>
      <c r="C19" s="61" t="s">
        <v>83</v>
      </c>
      <c r="D19" s="38" t="s">
        <v>61</v>
      </c>
      <c r="E19" s="39">
        <v>404</v>
      </c>
      <c r="F19" s="39">
        <v>504</v>
      </c>
      <c r="G19" s="39">
        <v>13995</v>
      </c>
      <c r="H19" s="39">
        <v>8320</v>
      </c>
      <c r="I19" s="39">
        <f t="shared" si="1"/>
        <v>908</v>
      </c>
      <c r="J19" s="39">
        <f t="shared" si="0"/>
        <v>22315</v>
      </c>
    </row>
    <row r="20" spans="2:10" ht="19.5" x14ac:dyDescent="0.25">
      <c r="B20" s="5"/>
      <c r="C20" s="61"/>
      <c r="D20" s="38" t="s">
        <v>130</v>
      </c>
      <c r="E20" s="39">
        <v>259</v>
      </c>
      <c r="F20" s="39">
        <v>320</v>
      </c>
      <c r="G20" s="39">
        <v>4460</v>
      </c>
      <c r="H20" s="39">
        <v>3943</v>
      </c>
      <c r="I20" s="39">
        <f t="shared" si="1"/>
        <v>579</v>
      </c>
      <c r="J20" s="39">
        <f t="shared" si="0"/>
        <v>8403</v>
      </c>
    </row>
    <row r="21" spans="2:10" ht="19.5" x14ac:dyDescent="0.25">
      <c r="B21" s="5"/>
      <c r="C21" s="61"/>
      <c r="D21" s="38" t="s">
        <v>62</v>
      </c>
      <c r="E21" s="39">
        <v>247</v>
      </c>
      <c r="F21" s="39">
        <v>302</v>
      </c>
      <c r="G21" s="39">
        <v>4408</v>
      </c>
      <c r="H21" s="39">
        <v>747</v>
      </c>
      <c r="I21" s="39">
        <f t="shared" si="1"/>
        <v>549</v>
      </c>
      <c r="J21" s="39">
        <f t="shared" si="0"/>
        <v>5155</v>
      </c>
    </row>
    <row r="22" spans="2:10" ht="19.5" x14ac:dyDescent="0.25">
      <c r="B22" s="5"/>
      <c r="C22" s="61"/>
      <c r="D22" s="38" t="s">
        <v>63</v>
      </c>
      <c r="E22" s="39">
        <v>229</v>
      </c>
      <c r="F22" s="39">
        <v>314</v>
      </c>
      <c r="G22" s="39">
        <v>9842</v>
      </c>
      <c r="H22" s="39">
        <v>10509</v>
      </c>
      <c r="I22" s="39">
        <f t="shared" si="1"/>
        <v>543</v>
      </c>
      <c r="J22" s="39">
        <f t="shared" si="0"/>
        <v>20351</v>
      </c>
    </row>
    <row r="23" spans="2:10" ht="19.5" x14ac:dyDescent="0.25">
      <c r="B23" s="5"/>
      <c r="C23" s="61"/>
      <c r="D23" s="35" t="s">
        <v>92</v>
      </c>
      <c r="E23" s="40">
        <f>SUM(E19:E22)</f>
        <v>1139</v>
      </c>
      <c r="F23" s="40">
        <f>SUM(F19:F22)</f>
        <v>1440</v>
      </c>
      <c r="G23" s="40">
        <f>SUM(G19:G22)</f>
        <v>32705</v>
      </c>
      <c r="H23" s="40">
        <f>SUM(H19:H22)</f>
        <v>23519</v>
      </c>
      <c r="I23" s="40">
        <f t="shared" si="1"/>
        <v>2579</v>
      </c>
      <c r="J23" s="40">
        <f t="shared" si="0"/>
        <v>56224</v>
      </c>
    </row>
    <row r="24" spans="2:10" ht="15" customHeight="1" x14ac:dyDescent="0.25">
      <c r="B24" s="5"/>
      <c r="C24" s="61" t="s">
        <v>84</v>
      </c>
      <c r="D24" s="38" t="s">
        <v>65</v>
      </c>
      <c r="E24" s="39">
        <v>629</v>
      </c>
      <c r="F24" s="39">
        <v>989</v>
      </c>
      <c r="G24" s="39">
        <v>17949</v>
      </c>
      <c r="H24" s="39">
        <v>22438</v>
      </c>
      <c r="I24" s="39">
        <f t="shared" si="1"/>
        <v>1618</v>
      </c>
      <c r="J24" s="39">
        <f t="shared" si="0"/>
        <v>40387</v>
      </c>
    </row>
    <row r="25" spans="2:10" ht="19.5" x14ac:dyDescent="0.25">
      <c r="B25" s="5"/>
      <c r="C25" s="61"/>
      <c r="D25" s="38" t="s">
        <v>64</v>
      </c>
      <c r="E25" s="39">
        <v>1818</v>
      </c>
      <c r="F25" s="39">
        <v>2967</v>
      </c>
      <c r="G25" s="39">
        <v>9691</v>
      </c>
      <c r="H25" s="39">
        <v>14735</v>
      </c>
      <c r="I25" s="39">
        <f t="shared" si="1"/>
        <v>4785</v>
      </c>
      <c r="J25" s="39">
        <f t="shared" si="0"/>
        <v>24426</v>
      </c>
    </row>
    <row r="26" spans="2:10" ht="19.5" x14ac:dyDescent="0.25">
      <c r="B26" s="5"/>
      <c r="C26" s="61"/>
      <c r="D26" s="38" t="s">
        <v>66</v>
      </c>
      <c r="E26" s="39">
        <v>563</v>
      </c>
      <c r="F26" s="39">
        <v>719</v>
      </c>
      <c r="G26" s="39">
        <v>14263</v>
      </c>
      <c r="H26" s="39">
        <v>12027</v>
      </c>
      <c r="I26" s="39">
        <f t="shared" si="1"/>
        <v>1282</v>
      </c>
      <c r="J26" s="39">
        <f t="shared" si="0"/>
        <v>26290</v>
      </c>
    </row>
    <row r="27" spans="2:10" ht="19.5" x14ac:dyDescent="0.25">
      <c r="B27" s="5"/>
      <c r="C27" s="61"/>
      <c r="D27" s="35" t="s">
        <v>93</v>
      </c>
      <c r="E27" s="40">
        <f>SUM(E24:E26)</f>
        <v>3010</v>
      </c>
      <c r="F27" s="40">
        <f>SUM(F24:F26)</f>
        <v>4675</v>
      </c>
      <c r="G27" s="40">
        <f>SUM(G24:G26)</f>
        <v>41903</v>
      </c>
      <c r="H27" s="40">
        <f>SUM(H24:H26)</f>
        <v>49200</v>
      </c>
      <c r="I27" s="40">
        <f t="shared" si="1"/>
        <v>7685</v>
      </c>
      <c r="J27" s="40">
        <f t="shared" si="0"/>
        <v>91103</v>
      </c>
    </row>
    <row r="28" spans="2:10" ht="15" customHeight="1" x14ac:dyDescent="0.25">
      <c r="B28" s="5"/>
      <c r="C28" s="61" t="s">
        <v>85</v>
      </c>
      <c r="D28" s="38" t="s">
        <v>68</v>
      </c>
      <c r="E28" s="39">
        <v>701</v>
      </c>
      <c r="F28" s="39">
        <v>933</v>
      </c>
      <c r="G28" s="39">
        <v>25346</v>
      </c>
      <c r="H28" s="39">
        <v>23412</v>
      </c>
      <c r="I28" s="39">
        <f t="shared" si="1"/>
        <v>1634</v>
      </c>
      <c r="J28" s="39">
        <f t="shared" si="0"/>
        <v>48758</v>
      </c>
    </row>
    <row r="29" spans="2:10" ht="19.5" x14ac:dyDescent="0.25">
      <c r="B29" s="5"/>
      <c r="C29" s="61"/>
      <c r="D29" s="38" t="s">
        <v>67</v>
      </c>
      <c r="E29" s="39">
        <v>348</v>
      </c>
      <c r="F29" s="39">
        <v>419</v>
      </c>
      <c r="G29" s="39">
        <v>15198</v>
      </c>
      <c r="H29" s="39">
        <v>8650</v>
      </c>
      <c r="I29" s="39">
        <f t="shared" si="1"/>
        <v>767</v>
      </c>
      <c r="J29" s="39">
        <f t="shared" si="0"/>
        <v>23848</v>
      </c>
    </row>
    <row r="30" spans="2:10" ht="19.5" x14ac:dyDescent="0.25">
      <c r="B30" s="5"/>
      <c r="C30" s="61"/>
      <c r="D30" s="38" t="s">
        <v>69</v>
      </c>
      <c r="E30" s="39">
        <v>190</v>
      </c>
      <c r="F30" s="39">
        <v>281</v>
      </c>
      <c r="G30" s="39">
        <v>5502</v>
      </c>
      <c r="H30" s="39">
        <v>7605</v>
      </c>
      <c r="I30" s="39">
        <f t="shared" si="1"/>
        <v>471</v>
      </c>
      <c r="J30" s="39">
        <f t="shared" si="0"/>
        <v>13107</v>
      </c>
    </row>
    <row r="31" spans="2:10" ht="19.5" x14ac:dyDescent="0.25">
      <c r="B31" s="5"/>
      <c r="C31" s="61"/>
      <c r="D31" s="38" t="s">
        <v>70</v>
      </c>
      <c r="E31" s="39">
        <v>140</v>
      </c>
      <c r="F31" s="39">
        <v>180</v>
      </c>
      <c r="G31" s="39">
        <v>1388</v>
      </c>
      <c r="H31" s="39">
        <v>2689</v>
      </c>
      <c r="I31" s="39">
        <f t="shared" si="1"/>
        <v>320</v>
      </c>
      <c r="J31" s="39">
        <f t="shared" si="0"/>
        <v>4077</v>
      </c>
    </row>
    <row r="32" spans="2:10" ht="19.5" x14ac:dyDescent="0.25">
      <c r="B32" s="5"/>
      <c r="C32" s="61"/>
      <c r="D32" s="35" t="s">
        <v>94</v>
      </c>
      <c r="E32" s="40">
        <f>SUM(E28:E31)</f>
        <v>1379</v>
      </c>
      <c r="F32" s="40">
        <f>SUM(F28:F31)</f>
        <v>1813</v>
      </c>
      <c r="G32" s="40">
        <f>SUM(G28:G31)</f>
        <v>47434</v>
      </c>
      <c r="H32" s="40">
        <f>SUM(H28:H31)</f>
        <v>42356</v>
      </c>
      <c r="I32" s="40">
        <f t="shared" si="1"/>
        <v>3192</v>
      </c>
      <c r="J32" s="40">
        <f t="shared" si="0"/>
        <v>89790</v>
      </c>
    </row>
    <row r="33" spans="2:12" ht="15" customHeight="1" x14ac:dyDescent="0.25">
      <c r="B33" s="5"/>
      <c r="C33" s="61" t="s">
        <v>86</v>
      </c>
      <c r="D33" s="38" t="s">
        <v>71</v>
      </c>
      <c r="E33" s="39">
        <v>1207</v>
      </c>
      <c r="F33" s="39">
        <v>1654</v>
      </c>
      <c r="G33" s="39">
        <v>20994</v>
      </c>
      <c r="H33" s="39">
        <v>18684</v>
      </c>
      <c r="I33" s="39">
        <f t="shared" si="1"/>
        <v>2861</v>
      </c>
      <c r="J33" s="39">
        <f t="shared" si="0"/>
        <v>39678</v>
      </c>
    </row>
    <row r="34" spans="2:12" ht="19.5" x14ac:dyDescent="0.25">
      <c r="B34" s="5"/>
      <c r="C34" s="61"/>
      <c r="D34" s="38" t="s">
        <v>73</v>
      </c>
      <c r="E34" s="39">
        <v>336</v>
      </c>
      <c r="F34" s="39">
        <v>296</v>
      </c>
      <c r="G34" s="39">
        <v>15080</v>
      </c>
      <c r="H34" s="39">
        <v>8830</v>
      </c>
      <c r="I34" s="39">
        <f t="shared" si="1"/>
        <v>632</v>
      </c>
      <c r="J34" s="39">
        <f t="shared" si="0"/>
        <v>23910</v>
      </c>
    </row>
    <row r="35" spans="2:12" ht="19.5" x14ac:dyDescent="0.25">
      <c r="B35" s="5"/>
      <c r="C35" s="61"/>
      <c r="D35" s="38" t="s">
        <v>72</v>
      </c>
      <c r="E35" s="39">
        <v>1464</v>
      </c>
      <c r="F35" s="39">
        <v>1823</v>
      </c>
      <c r="G35" s="39">
        <v>55803</v>
      </c>
      <c r="H35" s="39">
        <v>30778</v>
      </c>
      <c r="I35" s="39">
        <f t="shared" si="1"/>
        <v>3287</v>
      </c>
      <c r="J35" s="39">
        <f t="shared" si="0"/>
        <v>86581</v>
      </c>
    </row>
    <row r="36" spans="2:12" ht="19.5" x14ac:dyDescent="0.25">
      <c r="B36" s="5"/>
      <c r="C36" s="61"/>
      <c r="D36" s="35" t="s">
        <v>95</v>
      </c>
      <c r="E36" s="40">
        <f>SUM(E33:E35)</f>
        <v>3007</v>
      </c>
      <c r="F36" s="40">
        <f>SUM(F33:F35)</f>
        <v>3773</v>
      </c>
      <c r="G36" s="40">
        <f>SUM(G33:G35)</f>
        <v>91877</v>
      </c>
      <c r="H36" s="40">
        <f>SUM(H33:H35)</f>
        <v>58292</v>
      </c>
      <c r="I36" s="40">
        <f t="shared" si="1"/>
        <v>6780</v>
      </c>
      <c r="J36" s="40">
        <f t="shared" si="0"/>
        <v>150169</v>
      </c>
    </row>
    <row r="37" spans="2:12" ht="19.5" x14ac:dyDescent="0.25">
      <c r="B37" s="5"/>
      <c r="C37" s="61" t="s">
        <v>87</v>
      </c>
      <c r="D37" s="38" t="s">
        <v>74</v>
      </c>
      <c r="E37" s="39">
        <v>464</v>
      </c>
      <c r="F37" s="39">
        <v>617</v>
      </c>
      <c r="G37" s="39">
        <v>2944</v>
      </c>
      <c r="H37" s="39">
        <v>3018</v>
      </c>
      <c r="I37" s="39">
        <f t="shared" si="1"/>
        <v>1081</v>
      </c>
      <c r="J37" s="39">
        <f t="shared" si="0"/>
        <v>5962</v>
      </c>
    </row>
    <row r="38" spans="2:12" ht="19.5" x14ac:dyDescent="0.25">
      <c r="B38" s="5"/>
      <c r="C38" s="61"/>
      <c r="D38" s="38" t="s">
        <v>76</v>
      </c>
      <c r="E38" s="39">
        <v>355</v>
      </c>
      <c r="F38" s="39">
        <v>411</v>
      </c>
      <c r="G38" s="39">
        <v>33986</v>
      </c>
      <c r="H38" s="39">
        <v>56307</v>
      </c>
      <c r="I38" s="39">
        <f t="shared" si="1"/>
        <v>766</v>
      </c>
      <c r="J38" s="39">
        <f t="shared" si="0"/>
        <v>90293</v>
      </c>
    </row>
    <row r="39" spans="2:12" ht="19.5" x14ac:dyDescent="0.25">
      <c r="B39" s="5"/>
      <c r="C39" s="61"/>
      <c r="D39" s="38" t="s">
        <v>75</v>
      </c>
      <c r="E39" s="39">
        <v>196</v>
      </c>
      <c r="F39" s="39">
        <v>318</v>
      </c>
      <c r="G39" s="39">
        <v>42942</v>
      </c>
      <c r="H39" s="39">
        <v>26220</v>
      </c>
      <c r="I39" s="39">
        <f t="shared" si="1"/>
        <v>514</v>
      </c>
      <c r="J39" s="39">
        <f t="shared" si="0"/>
        <v>69162</v>
      </c>
    </row>
    <row r="40" spans="2:12" ht="19.5" x14ac:dyDescent="0.25">
      <c r="B40" s="5"/>
      <c r="C40" s="61"/>
      <c r="D40" s="35" t="s">
        <v>96</v>
      </c>
      <c r="E40" s="40">
        <f>SUM(E37:E39)</f>
        <v>1015</v>
      </c>
      <c r="F40" s="40">
        <f>SUM(F37:F39)</f>
        <v>1346</v>
      </c>
      <c r="G40" s="40">
        <f>SUM(G37:G39)</f>
        <v>79872</v>
      </c>
      <c r="H40" s="40">
        <f>SUM(H37:H39)</f>
        <v>85545</v>
      </c>
      <c r="I40" s="40">
        <f t="shared" si="1"/>
        <v>2361</v>
      </c>
      <c r="J40" s="40">
        <f t="shared" si="0"/>
        <v>165417</v>
      </c>
    </row>
    <row r="41" spans="2:12" ht="15" customHeight="1" x14ac:dyDescent="0.25">
      <c r="B41" s="5"/>
      <c r="C41" s="61" t="s">
        <v>97</v>
      </c>
      <c r="D41" s="38" t="s">
        <v>79</v>
      </c>
      <c r="E41" s="39">
        <v>959</v>
      </c>
      <c r="F41" s="39">
        <v>1302</v>
      </c>
      <c r="G41" s="39">
        <v>8621</v>
      </c>
      <c r="H41" s="39">
        <v>8649</v>
      </c>
      <c r="I41" s="39">
        <f t="shared" si="1"/>
        <v>2261</v>
      </c>
      <c r="J41" s="39">
        <f t="shared" si="0"/>
        <v>17270</v>
      </c>
      <c r="L41" s="5"/>
    </row>
    <row r="42" spans="2:12" ht="19.5" x14ac:dyDescent="0.25">
      <c r="B42" s="5"/>
      <c r="C42" s="61"/>
      <c r="D42" s="38" t="s">
        <v>78</v>
      </c>
      <c r="E42" s="39">
        <v>553</v>
      </c>
      <c r="F42" s="39">
        <v>683</v>
      </c>
      <c r="G42" s="39">
        <v>9145</v>
      </c>
      <c r="H42" s="39">
        <v>6692</v>
      </c>
      <c r="I42" s="39">
        <f t="shared" si="1"/>
        <v>1236</v>
      </c>
      <c r="J42" s="39">
        <f t="shared" si="0"/>
        <v>15837</v>
      </c>
    </row>
    <row r="43" spans="2:12" ht="19.5" x14ac:dyDescent="0.25">
      <c r="B43" s="5"/>
      <c r="C43" s="61"/>
      <c r="D43" s="38" t="s">
        <v>77</v>
      </c>
      <c r="E43" s="39">
        <v>526</v>
      </c>
      <c r="F43" s="39">
        <v>1077</v>
      </c>
      <c r="G43" s="39">
        <v>28704</v>
      </c>
      <c r="H43" s="39">
        <v>44051</v>
      </c>
      <c r="I43" s="39">
        <f t="shared" si="1"/>
        <v>1603</v>
      </c>
      <c r="J43" s="39">
        <f t="shared" si="0"/>
        <v>72755</v>
      </c>
    </row>
    <row r="44" spans="2:12" ht="19.5" x14ac:dyDescent="0.25">
      <c r="B44" s="5"/>
      <c r="C44" s="61"/>
      <c r="D44" s="35" t="s">
        <v>98</v>
      </c>
      <c r="E44" s="40">
        <f>SUM(E41:E43)</f>
        <v>2038</v>
      </c>
      <c r="F44" s="40">
        <f>SUM(F41:F43)</f>
        <v>3062</v>
      </c>
      <c r="G44" s="40">
        <f>SUM(G41:G43)</f>
        <v>46470</v>
      </c>
      <c r="H44" s="40">
        <f>SUM(H41:H43)</f>
        <v>59392</v>
      </c>
      <c r="I44" s="40">
        <f t="shared" si="1"/>
        <v>5100</v>
      </c>
      <c r="J44" s="40">
        <f t="shared" si="0"/>
        <v>105862</v>
      </c>
    </row>
    <row r="45" spans="2:12" ht="15" customHeight="1" x14ac:dyDescent="0.25">
      <c r="B45" s="5"/>
      <c r="C45" s="61" t="s">
        <v>88</v>
      </c>
      <c r="D45" s="38" t="s">
        <v>129</v>
      </c>
      <c r="E45" s="39">
        <v>5030</v>
      </c>
      <c r="F45" s="39">
        <v>7686</v>
      </c>
      <c r="G45" s="39">
        <v>93778</v>
      </c>
      <c r="H45" s="39">
        <v>85424</v>
      </c>
      <c r="I45" s="39">
        <f t="shared" si="1"/>
        <v>12716</v>
      </c>
      <c r="J45" s="39">
        <f t="shared" si="0"/>
        <v>179202</v>
      </c>
      <c r="K45" s="5"/>
    </row>
    <row r="46" spans="2:12" ht="19.5" x14ac:dyDescent="0.25">
      <c r="B46" s="5"/>
      <c r="C46" s="61"/>
      <c r="D46" s="38" t="s">
        <v>80</v>
      </c>
      <c r="E46" s="39">
        <v>8892</v>
      </c>
      <c r="F46" s="39">
        <v>13224</v>
      </c>
      <c r="G46" s="39">
        <v>247302</v>
      </c>
      <c r="H46" s="39">
        <v>331288</v>
      </c>
      <c r="I46" s="39">
        <f t="shared" si="1"/>
        <v>22116</v>
      </c>
      <c r="J46" s="39">
        <f t="shared" si="0"/>
        <v>578590</v>
      </c>
      <c r="K46" s="5"/>
    </row>
    <row r="47" spans="2:12" ht="19.5" x14ac:dyDescent="0.25">
      <c r="B47" s="5"/>
      <c r="C47" s="61"/>
      <c r="D47" s="35" t="s">
        <v>99</v>
      </c>
      <c r="E47" s="40">
        <f>SUM(E45:E46)</f>
        <v>13922</v>
      </c>
      <c r="F47" s="40">
        <f>SUM(F45:F46)</f>
        <v>20910</v>
      </c>
      <c r="G47" s="40">
        <f>SUM(G45:G46)</f>
        <v>341080</v>
      </c>
      <c r="H47" s="40">
        <f>SUM(H45:H46)</f>
        <v>416712</v>
      </c>
      <c r="I47" s="40">
        <f t="shared" si="1"/>
        <v>34832</v>
      </c>
      <c r="J47" s="40">
        <f t="shared" si="0"/>
        <v>757792</v>
      </c>
    </row>
    <row r="48" spans="2:12" ht="19.5" x14ac:dyDescent="0.4">
      <c r="B48" s="5"/>
      <c r="C48" s="65" t="s">
        <v>102</v>
      </c>
      <c r="D48" s="65"/>
      <c r="E48" s="41">
        <f>E9+E13+E18+E23+E27+E32+E36+E40+E44+E47</f>
        <v>31794</v>
      </c>
      <c r="F48" s="41">
        <f>F9+F13+F18+F23+F27+F32+F36+F40+F44+F47</f>
        <v>45089</v>
      </c>
      <c r="G48" s="41">
        <f>G9+G13+G18+G23+G27+G32+G36+G40+G44+G47</f>
        <v>949874</v>
      </c>
      <c r="H48" s="41">
        <f t="shared" ref="H48" si="2">H9+H13+H18+H23+H27+H32+H36+H40+H44+H47</f>
        <v>1000650</v>
      </c>
      <c r="I48" s="41">
        <f>I9+I13+I18+I23+I27+I32+I36+I40+I44+I47</f>
        <v>76883</v>
      </c>
      <c r="J48" s="41">
        <f t="shared" ref="J48" si="3">J9+J13+J18+J23+J27+J32+J36+J40+J44+J47</f>
        <v>1950524</v>
      </c>
    </row>
    <row r="49" spans="3:10" x14ac:dyDescent="0.25">
      <c r="C49" s="5"/>
      <c r="D49" s="5"/>
      <c r="E49" s="5"/>
      <c r="F49" s="5"/>
      <c r="G49" s="5"/>
      <c r="H49" s="5"/>
      <c r="I49" s="5"/>
      <c r="J49" s="5"/>
    </row>
    <row r="53" spans="3:10" x14ac:dyDescent="0.25">
      <c r="J53" s="2"/>
    </row>
    <row r="54" spans="3:10" x14ac:dyDescent="0.25">
      <c r="J54" s="2"/>
    </row>
  </sheetData>
  <sheetProtection algorithmName="SHA-512" hashValue="2dJBIaPYMTpP8ftyZjWsDWKJjm9DwHkJoXVs7WpF+55daz0VyJ0nP4rqRN3nTgo6fN+cqsQ4p3dY9cGNGYvBtQ==" saltValue="dkVXidQylKL7f2UeN2q9cg==" spinCount="100000" sheet="1" objects="1" scenarios="1"/>
  <mergeCells count="19">
    <mergeCell ref="C48:D48"/>
    <mergeCell ref="G4:H4"/>
    <mergeCell ref="C33:C36"/>
    <mergeCell ref="C37:C40"/>
    <mergeCell ref="C41:C44"/>
    <mergeCell ref="C45:C47"/>
    <mergeCell ref="E4:F4"/>
    <mergeCell ref="D4:D5"/>
    <mergeCell ref="C4:C5"/>
    <mergeCell ref="C6:C9"/>
    <mergeCell ref="C14:C18"/>
    <mergeCell ref="C19:C23"/>
    <mergeCell ref="C24:C27"/>
    <mergeCell ref="C28:C32"/>
    <mergeCell ref="C10:C13"/>
    <mergeCell ref="C2:J2"/>
    <mergeCell ref="C3:J3"/>
    <mergeCell ref="J4:J5"/>
    <mergeCell ref="I4:I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9F25-636D-4F4D-B973-01611B8D1ACE}">
  <dimension ref="A2:I33"/>
  <sheetViews>
    <sheetView topLeftCell="B25" workbookViewId="0">
      <selection activeCell="H13" sqref="H13"/>
    </sheetView>
  </sheetViews>
  <sheetFormatPr baseColWidth="10" defaultRowHeight="15" x14ac:dyDescent="0.25"/>
  <cols>
    <col min="2" max="2" width="25" bestFit="1" customWidth="1"/>
    <col min="3" max="3" width="15.7109375" bestFit="1" customWidth="1"/>
    <col min="4" max="4" width="11.140625" bestFit="1" customWidth="1"/>
  </cols>
  <sheetData>
    <row r="2" spans="1:9" x14ac:dyDescent="0.25">
      <c r="B2" s="42"/>
      <c r="C2" s="42"/>
      <c r="D2" s="42"/>
      <c r="E2" s="42"/>
    </row>
    <row r="3" spans="1:9" ht="21" x14ac:dyDescent="0.25">
      <c r="A3" s="5"/>
      <c r="B3" s="66" t="s">
        <v>119</v>
      </c>
      <c r="C3" s="66"/>
      <c r="D3" s="66"/>
      <c r="E3" s="42"/>
      <c r="F3" s="5"/>
    </row>
    <row r="4" spans="1:9" ht="20.25" x14ac:dyDescent="0.4">
      <c r="A4" s="5"/>
      <c r="B4" s="68" t="s">
        <v>140</v>
      </c>
      <c r="C4" s="68"/>
      <c r="D4" s="68"/>
      <c r="E4" s="42"/>
      <c r="F4" s="5"/>
    </row>
    <row r="5" spans="1:9" ht="39" x14ac:dyDescent="0.25">
      <c r="A5" s="5"/>
      <c r="B5" s="20" t="s">
        <v>115</v>
      </c>
      <c r="C5" s="20" t="s">
        <v>103</v>
      </c>
      <c r="D5" s="20" t="s">
        <v>117</v>
      </c>
      <c r="E5" s="42"/>
      <c r="G5" s="5"/>
      <c r="H5" s="5"/>
      <c r="I5" s="7"/>
    </row>
    <row r="6" spans="1:9" ht="19.5" x14ac:dyDescent="0.4">
      <c r="A6" s="5"/>
      <c r="B6" s="43" t="s">
        <v>88</v>
      </c>
      <c r="C6" s="44">
        <v>34832</v>
      </c>
      <c r="D6" s="45">
        <f>C6/C16</f>
        <v>0.45305204011289885</v>
      </c>
      <c r="E6" s="42"/>
    </row>
    <row r="7" spans="1:9" ht="19.5" x14ac:dyDescent="0.4">
      <c r="A7" s="5"/>
      <c r="B7" s="43" t="s">
        <v>84</v>
      </c>
      <c r="C7" s="44">
        <v>7685</v>
      </c>
      <c r="D7" s="45">
        <f>C7/$C$16</f>
        <v>9.9957077637449113E-2</v>
      </c>
      <c r="E7" s="42"/>
    </row>
    <row r="8" spans="1:9" ht="19.5" x14ac:dyDescent="0.4">
      <c r="A8" s="5"/>
      <c r="B8" s="43" t="s">
        <v>53</v>
      </c>
      <c r="C8" s="44">
        <v>7054</v>
      </c>
      <c r="D8" s="45">
        <f t="shared" ref="D8:D15" si="0">C8/$C$16</f>
        <v>9.1749801646657914E-2</v>
      </c>
      <c r="E8" s="42"/>
    </row>
    <row r="9" spans="1:9" ht="19.5" x14ac:dyDescent="0.4">
      <c r="A9" s="5"/>
      <c r="B9" s="43" t="s">
        <v>86</v>
      </c>
      <c r="C9" s="44">
        <v>6780</v>
      </c>
      <c r="D9" s="45">
        <f t="shared" si="0"/>
        <v>8.8185944877281069E-2</v>
      </c>
      <c r="E9" s="42"/>
      <c r="F9" s="5"/>
    </row>
    <row r="10" spans="1:9" ht="19.5" x14ac:dyDescent="0.4">
      <c r="A10" s="5"/>
      <c r="B10" s="43" t="s">
        <v>97</v>
      </c>
      <c r="C10" s="44">
        <v>5100</v>
      </c>
      <c r="D10" s="45">
        <f t="shared" si="0"/>
        <v>6.6334560305919388E-2</v>
      </c>
      <c r="E10" s="42"/>
    </row>
    <row r="11" spans="1:9" ht="19.5" x14ac:dyDescent="0.4">
      <c r="A11" s="5"/>
      <c r="B11" s="43" t="s">
        <v>82</v>
      </c>
      <c r="C11" s="44">
        <v>3674</v>
      </c>
      <c r="D11" s="45">
        <f t="shared" si="0"/>
        <v>4.7786896973323098E-2</v>
      </c>
      <c r="E11" s="42"/>
    </row>
    <row r="12" spans="1:9" ht="19.5" x14ac:dyDescent="0.4">
      <c r="A12" s="5"/>
      <c r="B12" s="43" t="s">
        <v>81</v>
      </c>
      <c r="C12" s="44">
        <v>3626</v>
      </c>
      <c r="D12" s="45">
        <f t="shared" si="0"/>
        <v>4.7162571699855625E-2</v>
      </c>
      <c r="E12" s="42"/>
    </row>
    <row r="13" spans="1:9" ht="19.5" x14ac:dyDescent="0.4">
      <c r="B13" s="43" t="s">
        <v>85</v>
      </c>
      <c r="C13" s="44">
        <v>3192</v>
      </c>
      <c r="D13" s="45">
        <f t="shared" si="0"/>
        <v>4.1517630685587191E-2</v>
      </c>
      <c r="E13" s="42"/>
    </row>
    <row r="14" spans="1:9" ht="19.5" x14ac:dyDescent="0.4">
      <c r="A14" s="5"/>
      <c r="B14" s="38" t="s">
        <v>83</v>
      </c>
      <c r="C14" s="44">
        <v>2579</v>
      </c>
      <c r="D14" s="45">
        <f t="shared" si="0"/>
        <v>3.3544476672346293E-2</v>
      </c>
      <c r="E14" s="42"/>
    </row>
    <row r="15" spans="1:9" ht="19.5" x14ac:dyDescent="0.4">
      <c r="B15" s="43" t="s">
        <v>87</v>
      </c>
      <c r="C15" s="44">
        <v>2361</v>
      </c>
      <c r="D15" s="45">
        <f t="shared" si="0"/>
        <v>3.0708999388681504E-2</v>
      </c>
      <c r="E15" s="42"/>
    </row>
    <row r="16" spans="1:9" ht="20.25" x14ac:dyDescent="0.25">
      <c r="B16" s="46" t="s">
        <v>107</v>
      </c>
      <c r="C16" s="47">
        <f>SUM(C6:C15)</f>
        <v>76883</v>
      </c>
      <c r="D16" s="48">
        <f>SUM(D6:D15)</f>
        <v>1</v>
      </c>
      <c r="E16" s="42"/>
    </row>
    <row r="17" spans="2:7" x14ac:dyDescent="0.25">
      <c r="B17" s="42"/>
      <c r="C17" s="42"/>
      <c r="D17" s="42"/>
      <c r="E17" s="42"/>
    </row>
    <row r="18" spans="2:7" x14ac:dyDescent="0.25">
      <c r="B18" s="42"/>
      <c r="C18" s="42"/>
      <c r="D18" s="42"/>
      <c r="E18" s="42"/>
    </row>
    <row r="19" spans="2:7" x14ac:dyDescent="0.25">
      <c r="B19" s="42"/>
      <c r="C19" s="42"/>
      <c r="D19" s="42"/>
      <c r="E19" s="42"/>
    </row>
    <row r="20" spans="2:7" ht="21" x14ac:dyDescent="0.4">
      <c r="B20" s="67" t="s">
        <v>118</v>
      </c>
      <c r="C20" s="67"/>
      <c r="D20" s="67"/>
      <c r="E20" s="42"/>
    </row>
    <row r="21" spans="2:7" ht="20.25" x14ac:dyDescent="0.4">
      <c r="B21" s="68" t="s">
        <v>140</v>
      </c>
      <c r="C21" s="68"/>
      <c r="D21" s="68"/>
      <c r="E21" s="42"/>
    </row>
    <row r="22" spans="2:7" ht="39" x14ac:dyDescent="0.25">
      <c r="B22" s="20" t="s">
        <v>115</v>
      </c>
      <c r="C22" s="20" t="s">
        <v>105</v>
      </c>
      <c r="D22" s="20" t="s">
        <v>117</v>
      </c>
      <c r="E22" s="42"/>
      <c r="G22" s="5"/>
    </row>
    <row r="23" spans="2:7" ht="19.5" x14ac:dyDescent="0.4">
      <c r="B23" s="43" t="s">
        <v>88</v>
      </c>
      <c r="C23" s="44">
        <v>757792</v>
      </c>
      <c r="D23" s="45">
        <f>C23/$C$33</f>
        <v>0.38850688327854466</v>
      </c>
      <c r="E23" s="42"/>
    </row>
    <row r="24" spans="2:7" ht="19.5" x14ac:dyDescent="0.4">
      <c r="B24" s="43" t="s">
        <v>53</v>
      </c>
      <c r="C24" s="44">
        <v>226571</v>
      </c>
      <c r="D24" s="45">
        <f t="shared" ref="D24:D32" si="1">C24/$C$33</f>
        <v>0.11615904239066015</v>
      </c>
      <c r="E24" s="42"/>
    </row>
    <row r="25" spans="2:7" ht="19.5" x14ac:dyDescent="0.4">
      <c r="B25" s="43" t="s">
        <v>81</v>
      </c>
      <c r="C25" s="44">
        <v>222494</v>
      </c>
      <c r="D25" s="45">
        <f t="shared" si="1"/>
        <v>0.11406883483617736</v>
      </c>
      <c r="E25" s="42"/>
    </row>
    <row r="26" spans="2:7" ht="19.5" x14ac:dyDescent="0.4">
      <c r="B26" s="43" t="s">
        <v>87</v>
      </c>
      <c r="C26" s="44">
        <v>165417</v>
      </c>
      <c r="D26" s="45">
        <f t="shared" si="1"/>
        <v>8.4806441756163989E-2</v>
      </c>
      <c r="E26" s="42"/>
    </row>
    <row r="27" spans="2:7" ht="19.5" x14ac:dyDescent="0.4">
      <c r="B27" s="43" t="s">
        <v>86</v>
      </c>
      <c r="C27" s="44">
        <v>150169</v>
      </c>
      <c r="D27" s="45">
        <f t="shared" si="1"/>
        <v>7.6989055248743415E-2</v>
      </c>
      <c r="E27" s="42"/>
    </row>
    <row r="28" spans="2:7" ht="19.5" x14ac:dyDescent="0.4">
      <c r="B28" s="43" t="s">
        <v>97</v>
      </c>
      <c r="C28" s="44">
        <v>105862</v>
      </c>
      <c r="D28" s="45">
        <f t="shared" si="1"/>
        <v>5.4273620832145618E-2</v>
      </c>
      <c r="E28" s="42"/>
    </row>
    <row r="29" spans="2:7" ht="19.5" x14ac:dyDescent="0.4">
      <c r="B29" s="43" t="s">
        <v>84</v>
      </c>
      <c r="C29" s="44">
        <v>91103</v>
      </c>
      <c r="D29" s="45">
        <f t="shared" si="1"/>
        <v>4.6706936187404E-2</v>
      </c>
      <c r="E29" s="42"/>
    </row>
    <row r="30" spans="2:7" ht="19.5" x14ac:dyDescent="0.4">
      <c r="B30" s="43" t="s">
        <v>85</v>
      </c>
      <c r="C30" s="44">
        <v>89790</v>
      </c>
      <c r="D30" s="45">
        <f t="shared" si="1"/>
        <v>4.6033783742214909E-2</v>
      </c>
      <c r="E30" s="42"/>
    </row>
    <row r="31" spans="2:7" ht="19.5" x14ac:dyDescent="0.4">
      <c r="B31" s="38" t="s">
        <v>82</v>
      </c>
      <c r="C31" s="44">
        <v>85102</v>
      </c>
      <c r="D31" s="45">
        <f t="shared" si="1"/>
        <v>4.3630327030069867E-2</v>
      </c>
      <c r="E31" s="42"/>
    </row>
    <row r="32" spans="2:7" ht="19.5" x14ac:dyDescent="0.4">
      <c r="B32" s="43" t="s">
        <v>83</v>
      </c>
      <c r="C32" s="44">
        <v>56224</v>
      </c>
      <c r="D32" s="45">
        <f t="shared" si="1"/>
        <v>2.8825074697876058E-2</v>
      </c>
      <c r="E32" s="42"/>
    </row>
    <row r="33" spans="2:5" ht="20.25" x14ac:dyDescent="0.25">
      <c r="B33" s="46" t="s">
        <v>107</v>
      </c>
      <c r="C33" s="47">
        <f>SUM(C23:C32)</f>
        <v>1950524</v>
      </c>
      <c r="D33" s="48">
        <v>1</v>
      </c>
      <c r="E33" s="42"/>
    </row>
  </sheetData>
  <sheetProtection algorithmName="SHA-512" hashValue="++ZtIxAKOGoNIOsA4mfgzSG2vS39h0fWMBDv35gZMSpz1Wx0L/fztC61JpZ4zTjah+s6GrodRL2aV89Sgi4n1g==" saltValue="CrpPDC+6UEd9ZU2F+PkYHA==" spinCount="100000" sheet="1" objects="1" scenarios="1"/>
  <mergeCells count="4">
    <mergeCell ref="B3:D3"/>
    <mergeCell ref="B20:D20"/>
    <mergeCell ref="B4:D4"/>
    <mergeCell ref="B21:D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Resumen General</vt:lpstr>
      <vt:lpstr>Gestión de Acogida</vt:lpstr>
      <vt:lpstr>Gestión Educación, Cultura y Re</vt:lpstr>
      <vt:lpstr>Gestión de Salud</vt:lpstr>
      <vt:lpstr> Gestión Económica </vt:lpstr>
      <vt:lpstr>Gestión Legal</vt:lpstr>
      <vt:lpstr>Gestión Social</vt:lpstr>
      <vt:lpstr>Coh.Terr y Género</vt:lpstr>
      <vt:lpstr>Coh. Terr y Gener</vt:lpstr>
      <vt:lpstr>Data Gráficos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Rafael Santana</cp:lastModifiedBy>
  <cp:lastPrinted>2024-04-09T15:28:39Z</cp:lastPrinted>
  <dcterms:created xsi:type="dcterms:W3CDTF">2023-04-19T16:05:50Z</dcterms:created>
  <dcterms:modified xsi:type="dcterms:W3CDTF">2025-08-11T18:19:47Z</dcterms:modified>
</cp:coreProperties>
</file>