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\\WIN-OOEKBC5GBOF\Sync.1\jejimenez\Desktop\Para curso\"/>
    </mc:Choice>
  </mc:AlternateContent>
  <xr:revisionPtr revIDLastSave="0" documentId="8_{CF73EB57-2BD9-4E29-8E5C-81F56EE5446C}" xr6:coauthVersionLast="47" xr6:coauthVersionMax="47" xr10:uidLastSave="{00000000-0000-0000-0000-000000000000}"/>
  <bookViews>
    <workbookView xWindow="240" yWindow="360" windowWidth="14205" windowHeight="14625" tabRatio="875" xr2:uid="{00000000-000D-0000-FFFF-FFFF0000000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Gestión Económica " sheetId="5" r:id="rId5"/>
    <sheet name="Gestión Legal" sheetId="4" r:id="rId6"/>
    <sheet name="Gestión Social" sheetId="7" r:id="rId7"/>
    <sheet name="Data Gráficos" sheetId="11" state="hidden" r:id="rId8"/>
    <sheet name="Coh.Terr y Género" sheetId="9" r:id="rId9"/>
    <sheet name="Coh. Terr y Gener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11" l="1"/>
  <c r="F39" i="11"/>
  <c r="G38" i="11"/>
  <c r="F38" i="11"/>
  <c r="E39" i="11"/>
  <c r="E38" i="11"/>
  <c r="H57" i="9" l="1"/>
  <c r="G57" i="9"/>
  <c r="J57" i="9" s="1"/>
  <c r="H54" i="9"/>
  <c r="G54" i="9"/>
  <c r="J54" i="9" s="1"/>
  <c r="H50" i="9"/>
  <c r="G50" i="9"/>
  <c r="H46" i="9"/>
  <c r="G46" i="9"/>
  <c r="J46" i="9" s="1"/>
  <c r="H42" i="9"/>
  <c r="G42" i="9"/>
  <c r="H37" i="9"/>
  <c r="G37" i="9"/>
  <c r="H33" i="9"/>
  <c r="G33" i="9"/>
  <c r="J33" i="9" s="1"/>
  <c r="H28" i="9"/>
  <c r="G28" i="9"/>
  <c r="H23" i="9"/>
  <c r="G23" i="9"/>
  <c r="H19" i="9"/>
  <c r="G19" i="9"/>
  <c r="J17" i="9"/>
  <c r="J18" i="9"/>
  <c r="J20" i="9"/>
  <c r="J21" i="9"/>
  <c r="J22" i="9"/>
  <c r="J24" i="9"/>
  <c r="J25" i="9"/>
  <c r="J26" i="9"/>
  <c r="J27" i="9"/>
  <c r="J28" i="9"/>
  <c r="J29" i="9"/>
  <c r="J30" i="9"/>
  <c r="J31" i="9"/>
  <c r="J32" i="9"/>
  <c r="J34" i="9"/>
  <c r="J35" i="9"/>
  <c r="J36" i="9"/>
  <c r="J38" i="9"/>
  <c r="J39" i="9"/>
  <c r="J40" i="9"/>
  <c r="J41" i="9"/>
  <c r="J43" i="9"/>
  <c r="J44" i="9"/>
  <c r="J45" i="9"/>
  <c r="J47" i="9"/>
  <c r="J48" i="9"/>
  <c r="J49" i="9"/>
  <c r="J51" i="9"/>
  <c r="J52" i="9"/>
  <c r="J53" i="9"/>
  <c r="J55" i="9"/>
  <c r="J56" i="9"/>
  <c r="J16" i="9"/>
  <c r="J13" i="5"/>
  <c r="F14" i="1"/>
  <c r="I12" i="5"/>
  <c r="I14" i="5"/>
  <c r="F57" i="9"/>
  <c r="E57" i="9"/>
  <c r="F54" i="9"/>
  <c r="E54" i="9"/>
  <c r="F50" i="9"/>
  <c r="E50" i="9"/>
  <c r="F46" i="9"/>
  <c r="E46" i="9"/>
  <c r="F42" i="9"/>
  <c r="E42" i="9"/>
  <c r="F37" i="9"/>
  <c r="E37" i="9"/>
  <c r="I37" i="9" s="1"/>
  <c r="F33" i="9"/>
  <c r="E33" i="9"/>
  <c r="F28" i="9"/>
  <c r="E28" i="9"/>
  <c r="F23" i="9"/>
  <c r="E23" i="9"/>
  <c r="F19" i="9"/>
  <c r="E19" i="9"/>
  <c r="I16" i="9"/>
  <c r="I18" i="9"/>
  <c r="I20" i="9"/>
  <c r="I21" i="9"/>
  <c r="I22" i="9"/>
  <c r="I24" i="9"/>
  <c r="I25" i="9"/>
  <c r="I26" i="9"/>
  <c r="I27" i="9"/>
  <c r="I29" i="9"/>
  <c r="I30" i="9"/>
  <c r="I31" i="9"/>
  <c r="I32" i="9"/>
  <c r="I34" i="9"/>
  <c r="I35" i="9"/>
  <c r="I36" i="9"/>
  <c r="I38" i="9"/>
  <c r="I39" i="9"/>
  <c r="I40" i="9"/>
  <c r="I41" i="9"/>
  <c r="I43" i="9"/>
  <c r="I44" i="9"/>
  <c r="I45" i="9"/>
  <c r="I47" i="9"/>
  <c r="I48" i="9"/>
  <c r="I49" i="9"/>
  <c r="I51" i="9"/>
  <c r="I52" i="9"/>
  <c r="I53" i="9"/>
  <c r="I55" i="9"/>
  <c r="I56" i="9"/>
  <c r="I17" i="9"/>
  <c r="J10" i="4"/>
  <c r="I15" i="3"/>
  <c r="D15" i="3"/>
  <c r="D17" i="3" s="1"/>
  <c r="I16" i="3"/>
  <c r="I14" i="3"/>
  <c r="H15" i="3"/>
  <c r="H17" i="3" s="1"/>
  <c r="F15" i="3"/>
  <c r="F17" i="3" s="1"/>
  <c r="J12" i="7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3" i="2"/>
  <c r="J14" i="2"/>
  <c r="J12" i="2"/>
  <c r="J11" i="2"/>
  <c r="I27" i="2"/>
  <c r="I26" i="2"/>
  <c r="H13" i="7"/>
  <c r="G13" i="7"/>
  <c r="F13" i="7"/>
  <c r="E13" i="7"/>
  <c r="D13" i="7"/>
  <c r="C13" i="7"/>
  <c r="I12" i="7"/>
  <c r="J11" i="7"/>
  <c r="I11" i="7"/>
  <c r="J10" i="7"/>
  <c r="I10" i="7"/>
  <c r="J9" i="7"/>
  <c r="I9" i="7"/>
  <c r="J8" i="7"/>
  <c r="I8" i="7"/>
  <c r="H17" i="6"/>
  <c r="G17" i="6"/>
  <c r="F17" i="6"/>
  <c r="E17" i="6"/>
  <c r="D17" i="6"/>
  <c r="C17" i="6"/>
  <c r="J16" i="6"/>
  <c r="I16" i="6"/>
  <c r="J15" i="6"/>
  <c r="I15" i="6"/>
  <c r="J14" i="6"/>
  <c r="I14" i="6"/>
  <c r="J13" i="6"/>
  <c r="I13" i="6"/>
  <c r="H15" i="5"/>
  <c r="G15" i="5"/>
  <c r="F15" i="5"/>
  <c r="E15" i="5"/>
  <c r="D15" i="5"/>
  <c r="C15" i="5"/>
  <c r="J14" i="5"/>
  <c r="I13" i="5"/>
  <c r="J12" i="5"/>
  <c r="J15" i="5" s="1"/>
  <c r="H16" i="4"/>
  <c r="G16" i="4"/>
  <c r="F16" i="4"/>
  <c r="E16" i="4"/>
  <c r="D16" i="4"/>
  <c r="C16" i="4"/>
  <c r="J15" i="4"/>
  <c r="I15" i="4"/>
  <c r="J14" i="4"/>
  <c r="I14" i="4"/>
  <c r="J13" i="4"/>
  <c r="I13" i="4"/>
  <c r="J12" i="4"/>
  <c r="I12" i="4"/>
  <c r="J11" i="4"/>
  <c r="I11" i="4"/>
  <c r="I10" i="4"/>
  <c r="G17" i="3"/>
  <c r="C17" i="3"/>
  <c r="J16" i="3"/>
  <c r="J14" i="3"/>
  <c r="J13" i="3"/>
  <c r="I13" i="3"/>
  <c r="J12" i="3"/>
  <c r="I12" i="3"/>
  <c r="H30" i="2"/>
  <c r="G30" i="2"/>
  <c r="F30" i="2"/>
  <c r="E30" i="2"/>
  <c r="D30" i="2"/>
  <c r="C30" i="2"/>
  <c r="I29" i="2"/>
  <c r="I28" i="2"/>
  <c r="I25" i="2"/>
  <c r="I24" i="2"/>
  <c r="I23" i="2"/>
  <c r="I22" i="2"/>
  <c r="I20" i="2"/>
  <c r="I19" i="2"/>
  <c r="I18" i="2"/>
  <c r="I17" i="2"/>
  <c r="I16" i="2"/>
  <c r="I15" i="2"/>
  <c r="I14" i="2"/>
  <c r="I13" i="2"/>
  <c r="I11" i="2"/>
  <c r="E14" i="1"/>
  <c r="F58" i="9" l="1"/>
  <c r="J15" i="3"/>
  <c r="I17" i="3"/>
  <c r="J42" i="9"/>
  <c r="J37" i="9"/>
  <c r="J23" i="9"/>
  <c r="J19" i="9"/>
  <c r="H58" i="9"/>
  <c r="G58" i="9"/>
  <c r="J50" i="9"/>
  <c r="I46" i="9"/>
  <c r="I57" i="9"/>
  <c r="I23" i="9"/>
  <c r="I28" i="9"/>
  <c r="I54" i="9"/>
  <c r="I33" i="9"/>
  <c r="E58" i="9"/>
  <c r="I42" i="9"/>
  <c r="I50" i="9"/>
  <c r="I19" i="9"/>
  <c r="E17" i="3"/>
  <c r="J30" i="2"/>
  <c r="J13" i="7"/>
  <c r="I15" i="5"/>
  <c r="I30" i="2"/>
  <c r="I16" i="4"/>
  <c r="I17" i="6"/>
  <c r="I13" i="7"/>
  <c r="J16" i="4"/>
  <c r="J17" i="6"/>
  <c r="J17" i="3"/>
  <c r="I58" i="9" l="1"/>
  <c r="J58" i="9"/>
</calcChain>
</file>

<file path=xl/sharedStrings.xml><?xml version="1.0" encoding="utf-8"?>
<sst xmlns="http://schemas.openxmlformats.org/spreadsheetml/2006/main" count="296" uniqueCount="143">
  <si>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</si>
  <si>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</si>
  <si>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</si>
  <si>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</si>
  <si>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</si>
  <si>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</si>
  <si>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</si>
  <si>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</si>
  <si>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</si>
  <si>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</si>
  <si>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</si>
  <si>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</si>
  <si>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</si>
  <si>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</si>
  <si>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</si>
  <si>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</si>
  <si>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</si>
  <si>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</si>
  <si>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</si>
  <si>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</si>
  <si>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</si>
  <si>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</si>
  <si>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</si>
  <si>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</si>
  <si>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</si>
  <si>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</si>
  <si>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</si>
  <si>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</si>
  <si>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</si>
  <si>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</si>
  <si>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</si>
  <si>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</si>
  <si>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</si>
  <si>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</si>
  <si>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</si>
  <si>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</si>
  <si>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</si>
  <si>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</si>
  <si>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</si>
  <si>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</si>
  <si>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</si>
  <si>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</si>
  <si>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</si>
  <si>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</si>
  <si>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</si>
  <si>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</si>
  <si>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</si>
  <si>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</si>
  <si>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</si>
  <si>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</si>
  <si>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Enero - Marzo 2024</t>
  </si>
  <si>
    <t>Enero</t>
  </si>
  <si>
    <t>Febrero</t>
  </si>
  <si>
    <t>Marzo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</si>
  <si>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</si>
  <si>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</si>
  <si>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</si>
  <si>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</si>
  <si>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</si>
  <si>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</si>
  <si>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</si>
  <si>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</si>
  <si>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</si>
  <si>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</si>
  <si>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</si>
  <si>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Monte Cristi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</si>
  <si>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</si>
  <si>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</si>
  <si>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</si>
  <si>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</si>
  <si>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</si>
  <si>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</si>
  <si>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</si>
  <si>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</si>
  <si>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</si>
  <si>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</si>
  <si>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</si>
  <si>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</si>
  <si>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</si>
  <si>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</si>
  <si>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</si>
  <si>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</si>
  <si>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</si>
  <si>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</si>
  <si>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</si>
  <si>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</si>
  <si>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 xml:space="preserve">Distrito Nacional 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</si>
  <si>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</si>
  <si>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</si>
  <si>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</si>
  <si>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</si>
  <si>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</si>
  <si>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</si>
  <si>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</si>
  <si>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</si>
  <si>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</si>
  <si>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</si>
  <si>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</si>
  <si>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</si>
  <si>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</si>
  <si>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</si>
  <si>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</si>
  <si>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</si>
  <si>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</si>
  <si>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</si>
  <si>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</si>
  <si>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</si>
  <si>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</si>
  <si>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</si>
  <si>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</si>
  <si>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>Gestión de Acogida Enero - Marzo 2024</t>
  </si>
  <si>
    <t>Cantidad de Servicios Brindados</t>
  </si>
  <si>
    <t xml:space="preserve">Cantidad de Nuevos Adultos Mayores </t>
  </si>
  <si>
    <t xml:space="preserve">Cantidad de Servicios  Brindados Totales </t>
  </si>
  <si>
    <t>Gestión de Salud Enero - Marzo 2024</t>
  </si>
  <si>
    <t>Gestión Económica Enero - Marzo 2024</t>
  </si>
  <si>
    <t>Gestión Legal Enero - Marzo 2024</t>
  </si>
  <si>
    <t>Gestión Social Enero - Marzo 2024</t>
  </si>
  <si>
    <t>Servicios Brindados</t>
  </si>
  <si>
    <t>Total Servicios Brindados</t>
  </si>
  <si>
    <t>Total general</t>
  </si>
  <si>
    <t>Cantidad de Adultos Mayores Nuevos</t>
  </si>
  <si>
    <t xml:space="preserve">Cantidad de Adultos Mayores Nuevos </t>
  </si>
  <si>
    <t>Gestión de Educación, Cultura y Recreación Enero - Marzo 2024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</si>
  <si>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</si>
  <si>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</si>
  <si>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</si>
  <si>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</si>
  <si>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</si>
  <si>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 xml:space="preserve"> Enero - Marzo 2024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</si>
  <si>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</si>
  <si>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</si>
  <si>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</si>
  <si>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</si>
  <si>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</si>
  <si>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</si>
  <si>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</si>
  <si>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>Data Cuadro Resumen General</t>
  </si>
  <si>
    <t>Gestión Educación, Cultura y Re</t>
  </si>
  <si>
    <t xml:space="preserve">Gestión Económica </t>
  </si>
  <si>
    <t xml:space="preserve">Adultos Mayores </t>
  </si>
  <si>
    <t xml:space="preserve">Servicios Brindados </t>
  </si>
  <si>
    <t xml:space="preserve">Hombre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</si>
</sst>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sz val="11"/>
      <color theme="1"/>
      <name val="Libre Franklin"/>
    </font>
    <font>
      <sz val="12"/>
      <color theme="1"/>
      <name val="Libre Franklin"/>
    </font>
    <font>
      <sz val="14"/>
      <color theme="1"/>
      <name val="Libre Franklin"/>
    </font>
    <font>
      <b/>
      <sz val="11"/>
      <color theme="1"/>
      <name val="Libre Franklin"/>
    </font>
    <font>
      <b/>
      <sz val="11"/>
      <name val="Libre Franklin"/>
    </font>
    <font>
      <b/>
      <sz val="12"/>
      <color theme="1"/>
      <name val="Libre Franklin"/>
    </font>
    <font>
      <b/>
      <sz val="11"/>
      <name val="Calibri"/>
      <family val="2"/>
    </font>
    <font>
      <b/>
      <sz val="18"/>
      <color theme="0"/>
      <name val="Libre Franklin"/>
    </font>
    <font>
      <b/>
      <sz val="14"/>
      <color theme="0"/>
      <name val="Libre Franklin"/>
    </font>
    <font>
      <b/>
      <sz val="10"/>
      <color theme="1"/>
      <name val="Libre Franklin"/>
    </font>
    <font>
      <sz val="14"/>
      <name val="Libre Franklin"/>
    </font>
    <font>
      <sz val="11"/>
      <name val="Libre Franklin"/>
    </font>
    <font>
      <sz val="11"/>
      <color theme="1"/>
      <name val="Calibri"/>
      <scheme val="minor"/>
    </font>
    <font>
      <b/>
      <sz val="13"/>
      <color theme="0"/>
      <name val="Libre Franklin"/>
    </font>
    <font>
      <b/>
      <sz val="11"/>
      <color theme="0"/>
      <name val="Libre Franklin"/>
    </font>
    <font>
      <b/>
      <sz val="12"/>
      <color theme="0"/>
      <name val="Libre Franklin"/>
    </font>
  </fonts>
  <fills count="9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BFBFBF"/>
        <bgColor rgb="FFBFBFBF"/>
      </patternFill>
    </fill>
    <fill>
      <patternFill patternType="solid">
        <fgColor rgb="FFD6DCE4"/>
        <bgColor rgb="FFD6DCE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B4C6E7"/>
      </patternFill>
    </fill>
  </fills>
  <borders count="4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169">
    <xf numFmtId="0" fontId="0" fillId="0" borderId="0" xfId="0"/>
    <xf numFmtId="164" fontId="7" fillId="0" borderId="5" xfId="0" applyNumberFormat="1" applyFont="1" applyBorder="1" applyAlignment="1">
      <alignment vertical="center"/>
    </xf>
    <xf numFmtId="164" fontId="10" fillId="0" borderId="5" xfId="0" applyNumberFormat="1" applyFont="1" applyBorder="1" applyAlignment="1">
      <alignment horizontal="center" vertical="center"/>
    </xf>
    <xf numFmtId="164" fontId="7" fillId="4" borderId="5" xfId="0" applyNumberFormat="1" applyFont="1" applyFill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164" fontId="7" fillId="4" borderId="10" xfId="0" applyNumberFormat="1" applyFont="1" applyFill="1" applyBorder="1" applyAlignment="1">
      <alignment vertical="center"/>
    </xf>
    <xf numFmtId="164" fontId="10" fillId="0" borderId="10" xfId="0" applyNumberFormat="1" applyFont="1" applyBorder="1" applyAlignment="1">
      <alignment horizontal="center" vertical="center"/>
    </xf>
    <xf numFmtId="0" fontId="4" fillId="0" borderId="0" xfId="0" applyFont="1"/>
    <xf numFmtId="0" fontId="7" fillId="0" borderId="10" xfId="0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right" vertical="center"/>
    </xf>
    <xf numFmtId="164" fontId="7" fillId="4" borderId="5" xfId="0" applyNumberFormat="1" applyFont="1" applyFill="1" applyBorder="1" applyAlignment="1">
      <alignment horizontal="right" vertical="center"/>
    </xf>
    <xf numFmtId="164" fontId="10" fillId="0" borderId="5" xfId="0" applyNumberFormat="1" applyFont="1" applyBorder="1" applyAlignment="1">
      <alignment horizontal="right" vertical="center"/>
    </xf>
    <xf numFmtId="164" fontId="7" fillId="0" borderId="11" xfId="0" applyNumberFormat="1" applyFont="1" applyBorder="1" applyAlignment="1">
      <alignment horizontal="right" vertical="center"/>
    </xf>
    <xf numFmtId="3" fontId="0" fillId="0" borderId="0" xfId="0" applyNumberFormat="1"/>
    <xf numFmtId="0" fontId="7" fillId="6" borderId="5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/>
    </xf>
    <xf numFmtId="164" fontId="10" fillId="0" borderId="10" xfId="0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3" fillId="0" borderId="0" xfId="0" applyFont="1"/>
    <xf numFmtId="0" fontId="10" fillId="0" borderId="10" xfId="0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right" vertical="center"/>
    </xf>
    <xf numFmtId="164" fontId="7" fillId="4" borderId="10" xfId="0" applyNumberFormat="1" applyFont="1" applyFill="1" applyBorder="1" applyAlignment="1">
      <alignment horizontal="right" vertical="center"/>
    </xf>
    <xf numFmtId="0" fontId="0" fillId="0" borderId="9" xfId="0" applyBorder="1"/>
    <xf numFmtId="0" fontId="0" fillId="0" borderId="9" xfId="0" applyBorder="1" applyAlignment="1">
      <alignment vertical="top"/>
    </xf>
    <xf numFmtId="0" fontId="16" fillId="0" borderId="13" xfId="0" applyFont="1" applyBorder="1" applyAlignment="1">
      <alignment horizontal="left" vertical="center" wrapText="1"/>
    </xf>
    <xf numFmtId="0" fontId="16" fillId="0" borderId="13" xfId="0" applyFont="1" applyBorder="1" applyAlignment="1">
      <alignment horizontal="left" vertical="center"/>
    </xf>
    <xf numFmtId="164" fontId="10" fillId="4" borderId="12" xfId="0" applyNumberFormat="1" applyFont="1" applyFill="1" applyBorder="1" applyAlignment="1">
      <alignment horizontal="right" vertical="center"/>
    </xf>
    <xf numFmtId="0" fontId="18" fillId="6" borderId="10" xfId="0" applyFont="1" applyFill="1" applyBorder="1" applyAlignment="1">
      <alignment horizontal="center" vertical="center" wrapText="1"/>
    </xf>
    <xf numFmtId="164" fontId="7" fillId="0" borderId="19" xfId="0" applyNumberFormat="1" applyFont="1" applyBorder="1" applyAlignment="1">
      <alignment horizontal="right" vertical="center"/>
    </xf>
    <xf numFmtId="164" fontId="7" fillId="4" borderId="19" xfId="0" applyNumberFormat="1" applyFont="1" applyFill="1" applyBorder="1" applyAlignment="1">
      <alignment horizontal="right" vertical="center"/>
    </xf>
    <xf numFmtId="164" fontId="10" fillId="0" borderId="19" xfId="0" applyNumberFormat="1" applyFont="1" applyBorder="1" applyAlignment="1">
      <alignment horizontal="right" vertical="center"/>
    </xf>
    <xf numFmtId="164" fontId="10" fillId="3" borderId="21" xfId="0" applyNumberFormat="1" applyFont="1" applyFill="1" applyBorder="1" applyAlignment="1">
      <alignment horizontal="right" vertical="center"/>
    </xf>
    <xf numFmtId="164" fontId="10" fillId="3" borderId="15" xfId="0" applyNumberFormat="1" applyFont="1" applyFill="1" applyBorder="1" applyAlignment="1">
      <alignment horizontal="right" vertical="center"/>
    </xf>
    <xf numFmtId="164" fontId="10" fillId="3" borderId="19" xfId="0" applyNumberFormat="1" applyFont="1" applyFill="1" applyBorder="1" applyAlignment="1">
      <alignment horizontal="right" vertical="center"/>
    </xf>
    <xf numFmtId="0" fontId="10" fillId="0" borderId="13" xfId="0" applyFont="1" applyBorder="1" applyAlignment="1">
      <alignment horizontal="left" vertical="center" wrapText="1"/>
    </xf>
    <xf numFmtId="164" fontId="10" fillId="3" borderId="19" xfId="0" applyNumberFormat="1" applyFont="1" applyFill="1" applyBorder="1" applyAlignment="1">
      <alignment vertical="center"/>
    </xf>
    <xf numFmtId="164" fontId="10" fillId="3" borderId="19" xfId="0" applyNumberFormat="1" applyFont="1" applyFill="1" applyBorder="1" applyAlignment="1">
      <alignment horizontal="center" vertical="center"/>
    </xf>
    <xf numFmtId="164" fontId="10" fillId="4" borderId="12" xfId="0" applyNumberFormat="1" applyFont="1" applyFill="1" applyBorder="1" applyAlignment="1">
      <alignment horizontal="center" vertical="center"/>
    </xf>
    <xf numFmtId="164" fontId="10" fillId="3" borderId="15" xfId="0" applyNumberFormat="1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/>
    </xf>
    <xf numFmtId="0" fontId="10" fillId="0" borderId="13" xfId="0" applyFont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 vertical="center"/>
    </xf>
    <xf numFmtId="164" fontId="7" fillId="4" borderId="1" xfId="0" applyNumberFormat="1" applyFont="1" applyFill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164" fontId="7" fillId="4" borderId="3" xfId="0" applyNumberFormat="1" applyFont="1" applyFill="1" applyBorder="1" applyAlignment="1">
      <alignment horizontal="right" vertical="center"/>
    </xf>
    <xf numFmtId="164" fontId="10" fillId="0" borderId="3" xfId="0" applyNumberFormat="1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164" fontId="10" fillId="4" borderId="26" xfId="0" applyNumberFormat="1" applyFont="1" applyFill="1" applyBorder="1" applyAlignment="1">
      <alignment horizontal="right" vertical="center"/>
    </xf>
    <xf numFmtId="164" fontId="10" fillId="3" borderId="3" xfId="0" applyNumberFormat="1" applyFont="1" applyFill="1" applyBorder="1" applyAlignment="1">
      <alignment horizontal="right" vertical="center"/>
    </xf>
    <xf numFmtId="164" fontId="10" fillId="3" borderId="25" xfId="0" applyNumberFormat="1" applyFont="1" applyFill="1" applyBorder="1" applyAlignment="1">
      <alignment horizontal="right" vertical="center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 wrapText="1"/>
    </xf>
    <xf numFmtId="164" fontId="10" fillId="0" borderId="28" xfId="0" applyNumberFormat="1" applyFont="1" applyBorder="1" applyAlignment="1">
      <alignment horizontal="right" vertical="center"/>
    </xf>
    <xf numFmtId="164" fontId="7" fillId="4" borderId="29" xfId="0" applyNumberFormat="1" applyFont="1" applyFill="1" applyBorder="1" applyAlignment="1">
      <alignment horizontal="right" vertical="center"/>
    </xf>
    <xf numFmtId="164" fontId="7" fillId="4" borderId="27" xfId="0" applyNumberFormat="1" applyFont="1" applyFill="1" applyBorder="1" applyAlignment="1">
      <alignment horizontal="right" vertical="center"/>
    </xf>
    <xf numFmtId="164" fontId="7" fillId="4" borderId="2" xfId="0" applyNumberFormat="1" applyFont="1" applyFill="1" applyBorder="1" applyAlignment="1">
      <alignment horizontal="right" vertical="center"/>
    </xf>
    <xf numFmtId="164" fontId="7" fillId="0" borderId="30" xfId="0" applyNumberFormat="1" applyFont="1" applyBorder="1" applyAlignment="1">
      <alignment horizontal="right" vertical="center"/>
    </xf>
    <xf numFmtId="164" fontId="7" fillId="0" borderId="31" xfId="0" applyNumberFormat="1" applyFont="1" applyBorder="1" applyAlignment="1">
      <alignment horizontal="right" vertical="center"/>
    </xf>
    <xf numFmtId="164" fontId="7" fillId="0" borderId="32" xfId="0" applyNumberFormat="1" applyFont="1" applyBorder="1" applyAlignment="1">
      <alignment horizontal="right" vertical="center"/>
    </xf>
    <xf numFmtId="164" fontId="10" fillId="3" borderId="33" xfId="0" applyNumberFormat="1" applyFont="1" applyFill="1" applyBorder="1" applyAlignment="1">
      <alignment horizontal="right" vertical="center"/>
    </xf>
    <xf numFmtId="164" fontId="10" fillId="4" borderId="34" xfId="0" applyNumberFormat="1" applyFont="1" applyFill="1" applyBorder="1" applyAlignment="1">
      <alignment horizontal="right" vertical="center"/>
    </xf>
    <xf numFmtId="0" fontId="10" fillId="0" borderId="13" xfId="0" applyFont="1" applyBorder="1" applyAlignment="1">
      <alignment horizontal="left" vertical="center"/>
    </xf>
    <xf numFmtId="164" fontId="10" fillId="4" borderId="35" xfId="0" applyNumberFormat="1" applyFont="1" applyFill="1" applyBorder="1" applyAlignment="1">
      <alignment horizontal="center" vertical="center"/>
    </xf>
    <xf numFmtId="164" fontId="10" fillId="4" borderId="1" xfId="0" applyNumberFormat="1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/>
    </xf>
    <xf numFmtId="164" fontId="10" fillId="3" borderId="3" xfId="0" applyNumberFormat="1" applyFont="1" applyFill="1" applyBorder="1" applyAlignment="1">
      <alignment vertical="center"/>
    </xf>
    <xf numFmtId="164" fontId="10" fillId="3" borderId="3" xfId="0" applyNumberFormat="1" applyFont="1" applyFill="1" applyBorder="1" applyAlignment="1">
      <alignment horizontal="center" vertical="center"/>
    </xf>
    <xf numFmtId="164" fontId="10" fillId="3" borderId="25" xfId="0" applyNumberFormat="1" applyFont="1" applyFill="1" applyBorder="1" applyAlignment="1">
      <alignment horizontal="center" vertical="center"/>
    </xf>
    <xf numFmtId="0" fontId="10" fillId="0" borderId="18" xfId="0" applyFont="1" applyBorder="1" applyAlignment="1">
      <alignment horizontal="left" vertical="center" wrapText="1"/>
    </xf>
    <xf numFmtId="164" fontId="7" fillId="0" borderId="20" xfId="0" applyNumberFormat="1" applyFont="1" applyBorder="1" applyAlignment="1">
      <alignment vertical="center"/>
    </xf>
    <xf numFmtId="164" fontId="7" fillId="4" borderId="20" xfId="0" applyNumberFormat="1" applyFont="1" applyFill="1" applyBorder="1" applyAlignment="1">
      <alignment vertical="center"/>
    </xf>
    <xf numFmtId="164" fontId="7" fillId="4" borderId="17" xfId="0" applyNumberFormat="1" applyFont="1" applyFill="1" applyBorder="1" applyAlignment="1">
      <alignment vertical="center"/>
    </xf>
    <xf numFmtId="164" fontId="7" fillId="4" borderId="12" xfId="0" applyNumberFormat="1" applyFont="1" applyFill="1" applyBorder="1" applyAlignment="1">
      <alignment vertical="center"/>
    </xf>
    <xf numFmtId="164" fontId="10" fillId="3" borderId="15" xfId="0" applyNumberFormat="1" applyFont="1" applyFill="1" applyBorder="1" applyAlignment="1">
      <alignment vertical="center"/>
    </xf>
    <xf numFmtId="164" fontId="10" fillId="3" borderId="16" xfId="0" applyNumberFormat="1" applyFont="1" applyFill="1" applyBorder="1" applyAlignment="1">
      <alignment vertical="center"/>
    </xf>
    <xf numFmtId="3" fontId="7" fillId="0" borderId="10" xfId="0" applyNumberFormat="1" applyFont="1" applyBorder="1" applyAlignment="1">
      <alignment horizontal="right" vertical="center"/>
    </xf>
    <xf numFmtId="0" fontId="21" fillId="5" borderId="10" xfId="0" applyFont="1" applyFill="1" applyBorder="1" applyAlignment="1">
      <alignment horizontal="center" vertical="center"/>
    </xf>
    <xf numFmtId="3" fontId="21" fillId="5" borderId="10" xfId="0" applyNumberFormat="1" applyFont="1" applyFill="1" applyBorder="1"/>
    <xf numFmtId="0" fontId="7" fillId="0" borderId="10" xfId="0" applyFont="1" applyBorder="1" applyAlignment="1">
      <alignment horizontal="left" vertical="center"/>
    </xf>
    <xf numFmtId="0" fontId="7" fillId="0" borderId="10" xfId="0" applyFont="1" applyBorder="1" applyAlignment="1">
      <alignment vertical="center"/>
    </xf>
    <xf numFmtId="3" fontId="7" fillId="0" borderId="10" xfId="0" applyNumberFormat="1" applyFont="1" applyBorder="1" applyAlignment="1">
      <alignment vertical="center"/>
    </xf>
    <xf numFmtId="3" fontId="21" fillId="5" borderId="10" xfId="0" applyNumberFormat="1" applyFont="1" applyFill="1" applyBorder="1" applyAlignment="1">
      <alignment vertical="center"/>
    </xf>
    <xf numFmtId="3" fontId="21" fillId="5" borderId="19" xfId="0" applyNumberFormat="1" applyFont="1" applyFill="1" applyBorder="1" applyAlignment="1">
      <alignment vertical="center"/>
    </xf>
    <xf numFmtId="3" fontId="21" fillId="5" borderId="20" xfId="0" applyNumberFormat="1" applyFont="1" applyFill="1" applyBorder="1"/>
    <xf numFmtId="0" fontId="21" fillId="5" borderId="19" xfId="0" applyFont="1" applyFill="1" applyBorder="1" applyAlignment="1">
      <alignment horizontal="center" vertical="center"/>
    </xf>
    <xf numFmtId="0" fontId="2" fillId="0" borderId="0" xfId="0" applyFont="1"/>
    <xf numFmtId="9" fontId="12" fillId="3" borderId="15" xfId="1" applyFont="1" applyFill="1" applyBorder="1" applyAlignment="1">
      <alignment horizontal="right" vertical="center" wrapText="1"/>
    </xf>
    <xf numFmtId="0" fontId="7" fillId="0" borderId="13" xfId="0" applyFont="1" applyBorder="1"/>
    <xf numFmtId="0" fontId="7" fillId="0" borderId="13" xfId="0" applyFont="1" applyBorder="1" applyAlignment="1">
      <alignment vertical="center"/>
    </xf>
    <xf numFmtId="1" fontId="12" fillId="3" borderId="16" xfId="0" applyNumberFormat="1" applyFont="1" applyFill="1" applyBorder="1" applyAlignment="1">
      <alignment horizontal="center" vertical="center" wrapText="1"/>
    </xf>
    <xf numFmtId="0" fontId="10" fillId="6" borderId="41" xfId="0" applyFont="1" applyFill="1" applyBorder="1" applyAlignment="1">
      <alignment horizontal="center" vertical="center" wrapText="1"/>
    </xf>
    <xf numFmtId="10" fontId="7" fillId="0" borderId="39" xfId="1" applyNumberFormat="1" applyFont="1" applyBorder="1"/>
    <xf numFmtId="0" fontId="10" fillId="6" borderId="13" xfId="0" applyFont="1" applyFill="1" applyBorder="1" applyAlignment="1">
      <alignment horizontal="center" vertical="center" wrapText="1"/>
    </xf>
    <xf numFmtId="3" fontId="7" fillId="0" borderId="13" xfId="0" applyNumberFormat="1" applyFont="1" applyBorder="1"/>
    <xf numFmtId="164" fontId="12" fillId="3" borderId="16" xfId="0" applyNumberFormat="1" applyFont="1" applyFill="1" applyBorder="1" applyAlignment="1">
      <alignment horizontal="right" vertical="center" wrapText="1"/>
    </xf>
    <xf numFmtId="0" fontId="10" fillId="6" borderId="42" xfId="0" applyFont="1" applyFill="1" applyBorder="1" applyAlignment="1">
      <alignment horizontal="center" vertical="center" wrapText="1"/>
    </xf>
    <xf numFmtId="0" fontId="7" fillId="0" borderId="18" xfId="0" applyFont="1" applyBorder="1"/>
    <xf numFmtId="3" fontId="7" fillId="0" borderId="18" xfId="0" applyNumberFormat="1" applyFont="1" applyBorder="1"/>
    <xf numFmtId="10" fontId="7" fillId="0" borderId="14" xfId="1" applyNumberFormat="1" applyFont="1" applyBorder="1"/>
    <xf numFmtId="0" fontId="5" fillId="2" borderId="10" xfId="0" applyFont="1" applyFill="1" applyBorder="1" applyAlignment="1">
      <alignment horizontal="center" vertical="center"/>
    </xf>
    <xf numFmtId="0" fontId="6" fillId="0" borderId="10" xfId="0" applyFont="1" applyBorder="1"/>
    <xf numFmtId="0" fontId="6" fillId="7" borderId="13" xfId="0" applyFont="1" applyFill="1" applyBorder="1"/>
    <xf numFmtId="0" fontId="6" fillId="7" borderId="10" xfId="0" applyFont="1" applyFill="1" applyBorder="1"/>
    <xf numFmtId="0" fontId="6" fillId="7" borderId="12" xfId="0" applyFont="1" applyFill="1" applyBorder="1"/>
    <xf numFmtId="0" fontId="14" fillId="2" borderId="18" xfId="0" applyFont="1" applyFill="1" applyBorder="1" applyAlignment="1">
      <alignment horizontal="center" vertical="top"/>
    </xf>
    <xf numFmtId="0" fontId="14" fillId="2" borderId="20" xfId="0" applyFont="1" applyFill="1" applyBorder="1" applyAlignment="1">
      <alignment horizontal="center" vertical="top"/>
    </xf>
    <xf numFmtId="0" fontId="14" fillId="2" borderId="17" xfId="0" applyFont="1" applyFill="1" applyBorder="1" applyAlignment="1">
      <alignment horizontal="center" vertical="top"/>
    </xf>
    <xf numFmtId="0" fontId="17" fillId="6" borderId="13" xfId="0" applyFont="1" applyFill="1" applyBorder="1" applyAlignment="1">
      <alignment horizontal="center" vertical="center" wrapText="1"/>
    </xf>
    <xf numFmtId="17" fontId="11" fillId="6" borderId="10" xfId="0" applyNumberFormat="1" applyFont="1" applyFill="1" applyBorder="1" applyAlignment="1">
      <alignment horizontal="center" vertical="center" wrapText="1"/>
    </xf>
    <xf numFmtId="0" fontId="13" fillId="7" borderId="10" xfId="0" applyFont="1" applyFill="1" applyBorder="1"/>
    <xf numFmtId="0" fontId="17" fillId="6" borderId="10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top"/>
    </xf>
    <xf numFmtId="0" fontId="9" fillId="6" borderId="23" xfId="0" applyFont="1" applyFill="1" applyBorder="1" applyAlignment="1">
      <alignment horizontal="center" vertical="center" wrapText="1"/>
    </xf>
    <xf numFmtId="0" fontId="6" fillId="7" borderId="24" xfId="0" applyFont="1" applyFill="1" applyBorder="1"/>
    <xf numFmtId="0" fontId="10" fillId="6" borderId="1" xfId="0" applyFont="1" applyFill="1" applyBorder="1" applyAlignment="1">
      <alignment horizontal="center" vertical="center" wrapText="1"/>
    </xf>
    <xf numFmtId="0" fontId="13" fillId="7" borderId="2" xfId="0" applyFont="1" applyFill="1" applyBorder="1"/>
    <xf numFmtId="0" fontId="9" fillId="6" borderId="6" xfId="0" applyFont="1" applyFill="1" applyBorder="1" applyAlignment="1">
      <alignment horizontal="center" vertical="center" wrapText="1"/>
    </xf>
    <xf numFmtId="0" fontId="6" fillId="7" borderId="7" xfId="0" applyFont="1" applyFill="1" applyBorder="1"/>
    <xf numFmtId="0" fontId="6" fillId="7" borderId="8" xfId="0" applyFont="1" applyFill="1" applyBorder="1"/>
    <xf numFmtId="0" fontId="6" fillId="7" borderId="9" xfId="0" applyFont="1" applyFill="1" applyBorder="1"/>
    <xf numFmtId="0" fontId="14" fillId="2" borderId="9" xfId="0" applyFont="1" applyFill="1" applyBorder="1" applyAlignment="1">
      <alignment horizontal="center"/>
    </xf>
    <xf numFmtId="0" fontId="13" fillId="5" borderId="9" xfId="0" applyFont="1" applyFill="1" applyBorder="1"/>
    <xf numFmtId="0" fontId="9" fillId="6" borderId="9" xfId="0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10" fillId="6" borderId="26" xfId="0" applyFont="1" applyFill="1" applyBorder="1" applyAlignment="1">
      <alignment horizontal="center" vertical="center" wrapText="1"/>
    </xf>
    <xf numFmtId="0" fontId="13" fillId="7" borderId="27" xfId="0" applyFont="1" applyFill="1" applyBorder="1"/>
    <xf numFmtId="0" fontId="17" fillId="6" borderId="8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/>
    </xf>
    <xf numFmtId="0" fontId="13" fillId="5" borderId="20" xfId="0" applyFont="1" applyFill="1" applyBorder="1"/>
    <xf numFmtId="0" fontId="13" fillId="5" borderId="17" xfId="0" applyFont="1" applyFill="1" applyBorder="1"/>
    <xf numFmtId="0" fontId="9" fillId="8" borderId="13" xfId="0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28" xfId="0" applyFont="1" applyFill="1" applyBorder="1" applyAlignment="1">
      <alignment horizontal="center" vertical="center" wrapText="1"/>
    </xf>
    <xf numFmtId="0" fontId="6" fillId="7" borderId="36" xfId="0" applyFont="1" applyFill="1" applyBorder="1"/>
    <xf numFmtId="0" fontId="6" fillId="7" borderId="37" xfId="0" applyFont="1" applyFill="1" applyBorder="1"/>
    <xf numFmtId="17" fontId="10" fillId="6" borderId="26" xfId="0" applyNumberFormat="1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21" fillId="5" borderId="4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0" fillId="5" borderId="21" xfId="0" applyFont="1" applyFill="1" applyBorder="1" applyAlignment="1">
      <alignment horizontal="center" vertical="center" wrapText="1"/>
    </xf>
    <xf numFmtId="0" fontId="20" fillId="5" borderId="22" xfId="0" applyFont="1" applyFill="1" applyBorder="1" applyAlignment="1">
      <alignment horizontal="center" vertical="center" wrapText="1"/>
    </xf>
    <xf numFmtId="0" fontId="20" fillId="5" borderId="21" xfId="0" applyFont="1" applyFill="1" applyBorder="1" applyAlignment="1">
      <alignment horizontal="center"/>
    </xf>
    <xf numFmtId="0" fontId="20" fillId="5" borderId="22" xfId="0" applyFont="1" applyFill="1" applyBorder="1" applyAlignment="1">
      <alignment horizontal="center"/>
    </xf>
    <xf numFmtId="0" fontId="22" fillId="5" borderId="18" xfId="0" applyFont="1" applyFill="1" applyBorder="1" applyAlignment="1">
      <alignment horizontal="center" wrapText="1"/>
    </xf>
    <xf numFmtId="0" fontId="22" fillId="5" borderId="20" xfId="0" applyFont="1" applyFill="1" applyBorder="1" applyAlignment="1">
      <alignment horizontal="center" wrapText="1"/>
    </xf>
    <xf numFmtId="0" fontId="15" fillId="2" borderId="10" xfId="0" applyFont="1" applyFill="1" applyBorder="1" applyAlignment="1">
      <alignment horizontal="center" vertical="center"/>
    </xf>
    <xf numFmtId="0" fontId="13" fillId="0" borderId="10" xfId="0" applyFont="1" applyBorder="1"/>
    <xf numFmtId="0" fontId="7" fillId="6" borderId="10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/>
    </xf>
    <xf numFmtId="0" fontId="7" fillId="6" borderId="10" xfId="0" applyFont="1" applyFill="1" applyBorder="1" applyAlignment="1">
      <alignment horizontal="center" wrapText="1"/>
    </xf>
    <xf numFmtId="0" fontId="7" fillId="6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wrapText="1"/>
    </xf>
    <xf numFmtId="0" fontId="12" fillId="3" borderId="10" xfId="0" applyFont="1" applyFill="1" applyBorder="1" applyAlignment="1">
      <alignment horizontal="center" vertical="center" wrapText="1"/>
    </xf>
    <xf numFmtId="1" fontId="8" fillId="3" borderId="10" xfId="0" applyNumberFormat="1" applyFont="1" applyFill="1" applyBorder="1" applyAlignment="1">
      <alignment horizontal="center" vertical="center" wrapText="1"/>
    </xf>
    <xf numFmtId="164" fontId="12" fillId="3" borderId="10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1" fillId="0" borderId="0" xfId="0" applyFont="1"/>
    <xf numFmtId="9" fontId="0" fillId="0" borderId="0" xfId="1" applyFont="1"/>
    <xf numFmtId="0" fontId="1" fillId="0" borderId="0" xfId="0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>
                <a:solidFill>
                  <a:sysClr val="windowText" lastClr="000000"/>
                </a:solidFill>
                <a:latin typeface="Libre Franklin" pitchFamily="2" charset="0"/>
              </a:rPr>
              <a:t>Cantidad de</a:t>
            </a: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 Adultos Mayores Nuevos y Servicios Brindados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por Gestión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Enero - Marzo 2024</a:t>
            </a:r>
            <a:endParaRPr lang="en-US" sz="1200" b="1" i="0">
              <a:solidFill>
                <a:sysClr val="windowText" lastClr="000000"/>
              </a:solidFill>
              <a:latin typeface="Libre Franklin" pitchFamily="2" charset="0"/>
            </a:endParaRPr>
          </a:p>
        </c:rich>
      </c:tx>
      <c:layout>
        <c:manualLayout>
          <c:xMode val="edge"/>
          <c:yMode val="edge"/>
          <c:x val="9.7881933105718785E-2"/>
          <c:y val="5.97947090924517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Gráficos'!$C$4</c:f>
              <c:strCache>
                <c:ptCount val="1"/>
                <c:pt idx="0">
                  <c:v>Cantidad de Adultos Mayores Nuevos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0342921183273758E-3"/>
                  <c:y val="-1.1142058022925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54-4FDD-9918-054B4E694F85}"/>
                </c:ext>
              </c:extLst>
            </c:dLbl>
            <c:dLbl>
              <c:idx val="1"/>
              <c:layout>
                <c:manualLayout>
                  <c:x val="-1.0085730295818477E-2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54-4FDD-9918-054B4E694F85}"/>
                </c:ext>
              </c:extLst>
            </c:dLbl>
            <c:dLbl>
              <c:idx val="2"/>
              <c:layout>
                <c:manualLayout>
                  <c:x val="-1.4120022414145816E-2"/>
                  <c:y val="-3.342617406877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54-4FDD-9918-054B4E694F85}"/>
                </c:ext>
              </c:extLst>
            </c:dLbl>
            <c:dLbl>
              <c:idx val="3"/>
              <c:layout>
                <c:manualLayout>
                  <c:x val="-1.6137168473309503E-2"/>
                  <c:y val="-1.0163586157416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54-4FDD-9918-054B4E694F85}"/>
                </c:ext>
              </c:extLst>
            </c:dLbl>
            <c:dLbl>
              <c:idx val="4"/>
              <c:layout>
                <c:manualLayout>
                  <c:x val="-1.2102876354982129E-2"/>
                  <c:y val="-2.6539654955755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54-4FDD-9918-054B4E694F85}"/>
                </c:ext>
              </c:extLst>
            </c:dLbl>
            <c:dLbl>
              <c:idx val="5"/>
              <c:layout>
                <c:manualLayout>
                  <c:x val="0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54-4FDD-9918-054B4E694F85}"/>
                </c:ext>
              </c:extLst>
            </c:dLbl>
            <c:dLbl>
              <c:idx val="6"/>
              <c:layout>
                <c:manualLayout>
                  <c:x val="-1.2102876354982129E-2"/>
                  <c:y val="-2.3870411322898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1E6-4F89-A3B2-553A44F2F7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chemeClr val="tx1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Gráficos'!$B$5:$B$11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 general</c:v>
                </c:pt>
              </c:strCache>
            </c:strRef>
          </c:cat>
          <c:val>
            <c:numRef>
              <c:f>'Data Gráficos'!$C$5:$C$11</c:f>
              <c:numCache>
                <c:formatCode>#,##0</c:formatCode>
                <c:ptCount val="7"/>
                <c:pt idx="0">
                  <c:v>2120</c:v>
                </c:pt>
                <c:pt idx="1">
                  <c:v>607</c:v>
                </c:pt>
                <c:pt idx="2">
                  <c:v>10808</c:v>
                </c:pt>
                <c:pt idx="3">
                  <c:v>31535</c:v>
                </c:pt>
                <c:pt idx="4">
                  <c:v>8603</c:v>
                </c:pt>
                <c:pt idx="5">
                  <c:v>25848</c:v>
                </c:pt>
                <c:pt idx="6">
                  <c:v>79521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54-4FDD-9918-054B4E694F85}"/>
            </c:ext>
          </c:extLst>
        </c:ser>
        <c:ser>
          <c:idx val="1"/>
          <c:order val="1"/>
          <c:tx>
            <c:strRef>
              <c:f>'Data Gráficos'!$D$4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rgbClr val="4472C4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1.8570096704875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54-4FDD-9918-054B4E694F85}"/>
                </c:ext>
              </c:extLst>
            </c:dLbl>
            <c:dLbl>
              <c:idx val="1"/>
              <c:layout>
                <c:manualLayout>
                  <c:x val="-2.0171460591636879E-3"/>
                  <c:y val="-5.97947090924517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54-4FDD-9918-054B4E694F85}"/>
                </c:ext>
              </c:extLst>
            </c:dLbl>
            <c:dLbl>
              <c:idx val="2"/>
              <c:layout>
                <c:manualLayout>
                  <c:x val="0"/>
                  <c:y val="-1.11420580229251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54-4FDD-9918-054B4E694F85}"/>
                </c:ext>
              </c:extLst>
            </c:dLbl>
            <c:dLbl>
              <c:idx val="3"/>
              <c:layout>
                <c:manualLayout>
                  <c:x val="6.0514381774909899E-3"/>
                  <c:y val="-6.570297153057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54-4FDD-9918-054B4E694F85}"/>
                </c:ext>
              </c:extLst>
            </c:dLbl>
            <c:dLbl>
              <c:idx val="4"/>
              <c:layout>
                <c:manualLayout>
                  <c:x val="-2.0171460591636879E-3"/>
                  <c:y val="-7.62370995060516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54-4FDD-9918-054B4E694F85}"/>
                </c:ext>
              </c:extLst>
            </c:dLbl>
            <c:dLbl>
              <c:idx val="5"/>
              <c:layout>
                <c:manualLayout>
                  <c:x val="-2.0171460591636879E-3"/>
                  <c:y val="-6.78306333902212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54-4FDD-9918-054B4E694F85}"/>
                </c:ext>
              </c:extLst>
            </c:dLbl>
            <c:dLbl>
              <c:idx val="6"/>
              <c:layout>
                <c:manualLayout>
                  <c:x val="0"/>
                  <c:y val="-1.02301762812423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E6-4F89-A3B2-553A44F2F7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chemeClr val="tx1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Gráficos'!$B$5:$B$11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 general</c:v>
                </c:pt>
              </c:strCache>
            </c:strRef>
          </c:cat>
          <c:val>
            <c:numRef>
              <c:f>'Data Gráficos'!$D$5:$D$11</c:f>
              <c:numCache>
                <c:formatCode>#,##0</c:formatCode>
                <c:ptCount val="7"/>
                <c:pt idx="0">
                  <c:v>312195</c:v>
                </c:pt>
                <c:pt idx="1">
                  <c:v>58295</c:v>
                </c:pt>
                <c:pt idx="2">
                  <c:v>748243</c:v>
                </c:pt>
                <c:pt idx="3">
                  <c:v>55481</c:v>
                </c:pt>
                <c:pt idx="4">
                  <c:v>20624</c:v>
                </c:pt>
                <c:pt idx="5">
                  <c:v>55721</c:v>
                </c:pt>
                <c:pt idx="6">
                  <c:v>1250559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54-4FDD-9918-054B4E694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4318688"/>
        <c:axId val="1245154048"/>
      </c:barChart>
      <c:catAx>
        <c:axId val="18643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chemeClr val="tx1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1245154048"/>
        <c:crosses val="autoZero"/>
        <c:auto val="1"/>
        <c:lblAlgn val="ctr"/>
        <c:lblOffset val="100"/>
        <c:noMultiLvlLbl val="0"/>
      </c:catAx>
      <c:valAx>
        <c:axId val="12451540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86431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79F-46A4-AF73-1A6F863CA05E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79F-46A4-AF73-1A6F863CA05E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9F-46A4-AF73-1A6F863CA05E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79F-46A4-AF73-1A6F863CA0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Gráficos'!$C$37:$D$37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Gráficos'!$F$38:$G$38</c:f>
              <c:numCache>
                <c:formatCode>0%</c:formatCode>
                <c:ptCount val="2"/>
                <c:pt idx="0">
                  <c:v>0.35183159165503453</c:v>
                </c:pt>
                <c:pt idx="1">
                  <c:v>0.64816840834496547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9F-46A4-AF73-1A6F863CA05E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DBA-4EC0-9FF2-F1154FB2D235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DBA-4EC0-9FF2-F1154FB2D235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BA-4EC0-9FF2-F1154FB2D235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DBA-4EC0-9FF2-F1154FB2D2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Gráficos'!$C$37:$D$37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Gráficos'!$F$39:$G$39</c:f>
              <c:numCache>
                <c:formatCode>0%</c:formatCode>
                <c:ptCount val="2"/>
                <c:pt idx="0">
                  <c:v>0.49361205668824903</c:v>
                </c:pt>
                <c:pt idx="1">
                  <c:v>0.50638794331175097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A-4EC0-9FF2-F1154FB2D235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2000" b="1">
                <a:solidFill>
                  <a:schemeClr val="bg1"/>
                </a:solidFill>
                <a:latin typeface="Libre Franklin" pitchFamily="2" charset="0"/>
                <a:ea typeface="Calibri" panose="020F0502020204030204" pitchFamily="34" charset="0"/>
                <a:cs typeface="Calibri" panose="020F0502020204030204" pitchFamily="34" charset="0"/>
              </a:rPr>
              <a:t>Gestión de Acogida</a:t>
            </a:r>
          </a:p>
          <a:p>
            <a:pPr algn="ctr">
              <a:defRPr sz="1800"/>
            </a:pPr>
            <a:r>
              <a:rPr lang="es-DO" sz="1600" b="1">
                <a:solidFill>
                  <a:schemeClr val="bg1"/>
                </a:solidFill>
                <a:latin typeface="Libre Franklin" pitchFamily="2" charset="0"/>
              </a:rPr>
              <a:t>Enero - Marzo 2024</a:t>
            </a:r>
          </a:p>
        </c:rich>
      </c:tx>
      <c:layout>
        <c:manualLayout>
          <c:xMode val="edge"/>
          <c:yMode val="edge"/>
          <c:x val="0.30682959882240241"/>
          <c:y val="4.8287345187447324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11570644173929297"/>
          <c:y val="0.21546008159421259"/>
          <c:w val="0.75551055345284313"/>
          <c:h val="0.59026514624241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Gráficos'!$C$16</c:f>
              <c:strCache>
                <c:ptCount val="1"/>
                <c:pt idx="0">
                  <c:v>Cantidad de Adultos Mayores Nuevos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986290300178664E-3"/>
                  <c:y val="-2.021064335269641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5C-46E6-8182-E52E5804DF71}"/>
                </c:ext>
              </c:extLst>
            </c:dLbl>
            <c:dLbl>
              <c:idx val="1"/>
              <c:layout>
                <c:manualLayout>
                  <c:x val="-6.0176235820086008E-3"/>
                  <c:y val="-1.34647768858197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5C-46E6-8182-E52E5804DF71}"/>
                </c:ext>
              </c:extLst>
            </c:dLbl>
            <c:dLbl>
              <c:idx val="2"/>
              <c:layout>
                <c:manualLayout>
                  <c:x val="7.5561551973410773E-17"/>
                  <c:y val="-2.35294117647058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42-46C5-8CFD-DCEB487DF236}"/>
                </c:ext>
              </c:extLst>
            </c:dLbl>
            <c:dLbl>
              <c:idx val="3"/>
              <c:layout>
                <c:manualLayout>
                  <c:x val="0"/>
                  <c:y val="-2.35294117647058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42-46C5-8CFD-DCEB487D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Gráficos'!$B$17:$B$20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Gráficos'!$C$17:$C$20</c:f>
              <c:numCache>
                <c:formatCode>#,##0</c:formatCode>
                <c:ptCount val="4"/>
                <c:pt idx="0">
                  <c:v>621</c:v>
                </c:pt>
                <c:pt idx="1">
                  <c:v>1414</c:v>
                </c:pt>
                <c:pt idx="2">
                  <c:v>85</c:v>
                </c:pt>
                <c:pt idx="3">
                  <c:v>2120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AA-4BD5-9248-CCFF24F73745}"/>
            </c:ext>
          </c:extLst>
        </c:ser>
        <c:ser>
          <c:idx val="1"/>
          <c:order val="1"/>
          <c:tx>
            <c:strRef>
              <c:f>'Data Gráficos'!$D$16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rgbClr val="4472C4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137254901960784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800" b="1" i="0" u="none" strike="noStrike" kern="1200" baseline="0">
                      <a:solidFill>
                        <a:sysClr val="windowText" lastClr="000000"/>
                      </a:solidFill>
                      <a:latin typeface="Libre Franklin" pitchFamily="2" charset="0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42-46C5-8CFD-DCEB487DF236}"/>
                </c:ext>
              </c:extLst>
            </c:dLbl>
            <c:dLbl>
              <c:idx val="1"/>
              <c:layout>
                <c:manualLayout>
                  <c:x val="-7.5561551973410773E-17"/>
                  <c:y val="-3.13725490196078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42-46C5-8CFD-DCEB487DF236}"/>
                </c:ext>
              </c:extLst>
            </c:dLbl>
            <c:dLbl>
              <c:idx val="2"/>
              <c:layout>
                <c:manualLayout>
                  <c:x val="0"/>
                  <c:y val="-2.745098039215686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800" b="1" i="0" u="none" strike="noStrike" kern="1200" baseline="0">
                      <a:solidFill>
                        <a:sysClr val="windowText" lastClr="000000"/>
                      </a:solidFill>
                      <a:latin typeface="Libre Franklin" pitchFamily="2" charset="0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42-46C5-8CFD-DCEB487DF236}"/>
                </c:ext>
              </c:extLst>
            </c:dLbl>
            <c:dLbl>
              <c:idx val="3"/>
              <c:layout>
                <c:manualLayout>
                  <c:x val="0"/>
                  <c:y val="-1.1764705882352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42-46C5-8CFD-DCEB487D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Gráficos'!$B$17:$B$20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Gráficos'!$D$17:$D$20</c:f>
              <c:numCache>
                <c:formatCode>#,##0</c:formatCode>
                <c:ptCount val="4"/>
                <c:pt idx="0">
                  <c:v>30625</c:v>
                </c:pt>
                <c:pt idx="1">
                  <c:v>161084</c:v>
                </c:pt>
                <c:pt idx="2">
                  <c:v>120486</c:v>
                </c:pt>
                <c:pt idx="3">
                  <c:v>312195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AA-4BD5-9248-CCFF24F737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20000"/>
        <c:axId val="449516192"/>
      </c:barChart>
      <c:catAx>
        <c:axId val="44952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449516192"/>
        <c:crosses val="autoZero"/>
        <c:auto val="1"/>
        <c:lblAlgn val="ctr"/>
        <c:lblOffset val="100"/>
        <c:noMultiLvlLbl val="0"/>
      </c:catAx>
      <c:valAx>
        <c:axId val="4495161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20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732470384822075"/>
          <c:y val="0.90031900558336031"/>
          <c:w val="0.67943802175229773"/>
          <c:h val="5.71406253279019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s-DO" sz="1800" b="1">
                <a:solidFill>
                  <a:schemeClr val="bg1"/>
                </a:solidFill>
                <a:latin typeface="Libre Franklin" pitchFamily="2" charset="0"/>
              </a:rPr>
              <a:t>Gestión Educación, Cultura y Recreación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es-DO" sz="1600" b="1" i="0" u="none" strike="noStrike" kern="1200" spc="0" baseline="0">
                <a:solidFill>
                  <a:schemeClr val="bg1"/>
                </a:solidFill>
                <a:latin typeface="Libre Franklin" pitchFamily="2" charset="0"/>
              </a:rPr>
              <a:t>Enero - Marzo 2024</a:t>
            </a:r>
          </a:p>
        </c:rich>
      </c:tx>
      <c:layout>
        <c:manualLayout>
          <c:xMode val="edge"/>
          <c:yMode val="edge"/>
          <c:x val="0.12701135442897718"/>
          <c:y val="4.4646046627619354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Gráficos'!$C$24</c:f>
              <c:strCache>
                <c:ptCount val="1"/>
                <c:pt idx="0">
                  <c:v>Cantidad de Adultos Mayores Nuevos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F1-4724-9F26-241F64D2316F}"/>
                </c:ext>
              </c:extLst>
            </c:dLbl>
            <c:dLbl>
              <c:idx val="1"/>
              <c:layout>
                <c:manualLayout>
                  <c:x val="-7.9017811506190652E-17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F1-4724-9F26-241F64D2316F}"/>
                </c:ext>
              </c:extLst>
            </c:dLbl>
            <c:dLbl>
              <c:idx val="2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F1-4724-9F26-241F64D2316F}"/>
                </c:ext>
              </c:extLst>
            </c:dLbl>
            <c:dLbl>
              <c:idx val="3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F1-4724-9F26-241F64D231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Gráficos'!$B$25:$B$28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Gráficos'!$C$25:$C$28</c:f>
              <c:numCache>
                <c:formatCode>General</c:formatCode>
                <c:ptCount val="4"/>
                <c:pt idx="0">
                  <c:v>431</c:v>
                </c:pt>
                <c:pt idx="1">
                  <c:v>142</c:v>
                </c:pt>
                <c:pt idx="2">
                  <c:v>34</c:v>
                </c:pt>
                <c:pt idx="3">
                  <c:v>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EF-4E42-800A-1B3C8C3567E6}"/>
            </c:ext>
          </c:extLst>
        </c:ser>
        <c:ser>
          <c:idx val="1"/>
          <c:order val="1"/>
          <c:tx>
            <c:strRef>
              <c:f>'Data Gráficos'!$D$24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550561180006915E-3"/>
                  <c:y val="-2.36756400035047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F1-4724-9F26-241F64D2316F}"/>
                </c:ext>
              </c:extLst>
            </c:dLbl>
            <c:dLbl>
              <c:idx val="1"/>
              <c:layout>
                <c:manualLayout>
                  <c:x val="2.1550561180006126E-3"/>
                  <c:y val="-2.36756400035048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F1-4724-9F26-241F64D2316F}"/>
                </c:ext>
              </c:extLst>
            </c:dLbl>
            <c:dLbl>
              <c:idx val="2"/>
              <c:layout>
                <c:manualLayout>
                  <c:x val="0"/>
                  <c:y val="-2.76215800040888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F1-4724-9F26-241F64D2316F}"/>
                </c:ext>
              </c:extLst>
            </c:dLbl>
            <c:dLbl>
              <c:idx val="3"/>
              <c:layout>
                <c:manualLayout>
                  <c:x val="-1.580356230123813E-16"/>
                  <c:y val="-1.57837600023364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F1-4724-9F26-241F64D231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Gráficos'!$B$25:$B$28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Gráficos'!$D$25:$D$28</c:f>
              <c:numCache>
                <c:formatCode>#,##0</c:formatCode>
                <c:ptCount val="4"/>
                <c:pt idx="0">
                  <c:v>26252</c:v>
                </c:pt>
                <c:pt idx="1">
                  <c:v>20198</c:v>
                </c:pt>
                <c:pt idx="2">
                  <c:v>11845</c:v>
                </c:pt>
                <c:pt idx="3">
                  <c:v>58295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EF-4E42-800A-1B3C8C3567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5648"/>
        <c:axId val="449516736"/>
      </c:barChart>
      <c:catAx>
        <c:axId val="44951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chemeClr val="tx1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449516736"/>
        <c:crosses val="autoZero"/>
        <c:auto val="1"/>
        <c:lblAlgn val="ctr"/>
        <c:lblOffset val="100"/>
        <c:noMultiLvlLbl val="0"/>
      </c:catAx>
      <c:valAx>
        <c:axId val="44951673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49515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s-DO" sz="2000" b="1">
                <a:solidFill>
                  <a:schemeClr val="bg1"/>
                </a:solidFill>
                <a:latin typeface="Libre Franklin" pitchFamily="2" charset="0"/>
              </a:rPr>
              <a:t>Gestión de Salud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es-DO" sz="1400" b="1" i="0" u="none" strike="noStrike" kern="1200" spc="0" baseline="0">
                <a:solidFill>
                  <a:schemeClr val="bg1"/>
                </a:solidFill>
                <a:latin typeface="Libre Franklin" pitchFamily="2" charset="0"/>
              </a:rPr>
              <a:t>Enero - Marzo 2024</a:t>
            </a:r>
          </a:p>
        </c:rich>
      </c:tx>
      <c:layout>
        <c:manualLayout>
          <c:xMode val="edge"/>
          <c:yMode val="edge"/>
          <c:x val="0.30114641365539724"/>
          <c:y val="2.0168803615902595E-2"/>
        </c:manualLayout>
      </c:layout>
      <c:overlay val="0"/>
      <c:spPr>
        <a:solidFill>
          <a:schemeClr val="accent1">
            <a:lumMod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1.7240448944005532E-2"/>
          <c:y val="0.10709954087530112"/>
          <c:w val="0.95258876540398474"/>
          <c:h val="0.763760257603430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Gráficos'!$I$5</c:f>
              <c:strCache>
                <c:ptCount val="1"/>
                <c:pt idx="0">
                  <c:v>Cantidad de Nuevos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F3-4E29-ADDF-40339B15C554}"/>
                </c:ext>
              </c:extLst>
            </c:dLbl>
            <c:dLbl>
              <c:idx val="1"/>
              <c:layout>
                <c:manualLayout>
                  <c:x val="-7.9017811506190652E-17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F3-4E29-ADDF-40339B15C554}"/>
                </c:ext>
              </c:extLst>
            </c:dLbl>
            <c:dLbl>
              <c:idx val="2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F3-4E29-ADDF-40339B15C554}"/>
                </c:ext>
              </c:extLst>
            </c:dLbl>
            <c:dLbl>
              <c:idx val="3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F3-4E29-ADDF-40339B15C5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Gráficos'!$H$6:$H$9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Gráficos'!$I$6:$I$9</c:f>
              <c:numCache>
                <c:formatCode>#,##0</c:formatCode>
                <c:ptCount val="4"/>
                <c:pt idx="0">
                  <c:v>5851</c:v>
                </c:pt>
                <c:pt idx="1">
                  <c:v>2136</c:v>
                </c:pt>
                <c:pt idx="2">
                  <c:v>2821</c:v>
                </c:pt>
                <c:pt idx="3">
                  <c:v>10808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3F3-4E29-ADDF-40339B15C554}"/>
            </c:ext>
          </c:extLst>
        </c:ser>
        <c:ser>
          <c:idx val="1"/>
          <c:order val="1"/>
          <c:tx>
            <c:strRef>
              <c:f>'Data Gráficos'!$J$5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550561180006915E-3"/>
                  <c:y val="-2.36756400035047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F3-4E29-ADDF-40339B15C554}"/>
                </c:ext>
              </c:extLst>
            </c:dLbl>
            <c:dLbl>
              <c:idx val="1"/>
              <c:layout>
                <c:manualLayout>
                  <c:x val="2.1550561180006126E-3"/>
                  <c:y val="-2.36756400035048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3F3-4E29-ADDF-40339B15C554}"/>
                </c:ext>
              </c:extLst>
            </c:dLbl>
            <c:dLbl>
              <c:idx val="2"/>
              <c:layout>
                <c:manualLayout>
                  <c:x val="0"/>
                  <c:y val="-2.76215800040888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3F3-4E29-ADDF-40339B15C554}"/>
                </c:ext>
              </c:extLst>
            </c:dLbl>
            <c:dLbl>
              <c:idx val="3"/>
              <c:layout>
                <c:manualLayout>
                  <c:x val="-1.580356230123813E-16"/>
                  <c:y val="-1.57837600023364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3F3-4E29-ADDF-40339B15C5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Gráficos'!$H$6:$H$9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Gráficos'!$J$6:$J$9</c:f>
              <c:numCache>
                <c:formatCode>#,##0</c:formatCode>
                <c:ptCount val="4"/>
                <c:pt idx="0">
                  <c:v>183176</c:v>
                </c:pt>
                <c:pt idx="1">
                  <c:v>258306</c:v>
                </c:pt>
                <c:pt idx="2">
                  <c:v>306761</c:v>
                </c:pt>
                <c:pt idx="3">
                  <c:v>748243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F3-4E29-ADDF-40339B15C55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5648"/>
        <c:axId val="449516736"/>
      </c:barChart>
      <c:catAx>
        <c:axId val="44951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chemeClr val="tx1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449516736"/>
        <c:crosses val="autoZero"/>
        <c:auto val="1"/>
        <c:lblAlgn val="ctr"/>
        <c:lblOffset val="100"/>
        <c:noMultiLvlLbl val="0"/>
      </c:catAx>
      <c:valAx>
        <c:axId val="44951673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15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24686329414016"/>
          <c:y val="0.92502997595774461"/>
          <c:w val="0.63480551884164405"/>
          <c:h val="4.3733538843717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" sz="2000" b="1">
                <a:solidFill>
                  <a:schemeClr val="bg1"/>
                </a:solidFill>
                <a:effectLst/>
                <a:latin typeface="Libre Franklin" pitchFamily="2" charset="0"/>
              </a:rPr>
              <a:t>Gestión Económica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1600" b="1" i="0" u="none" strike="noStrike" kern="1200" spc="0" baseline="0">
                <a:solidFill>
                  <a:schemeClr val="bg1"/>
                </a:solidFill>
                <a:latin typeface="Libre Franklin" pitchFamily="2" charset="0"/>
              </a:rPr>
              <a:t>Enero - Marzo 2024</a:t>
            </a:r>
            <a:r>
              <a:rPr lang="es-ES" sz="1600" b="1">
                <a:solidFill>
                  <a:schemeClr val="bg1"/>
                </a:solidFill>
                <a:effectLst/>
                <a:latin typeface="Libre Franklin" pitchFamily="2" charset="0"/>
              </a:rPr>
              <a:t> </a:t>
            </a:r>
            <a:endParaRPr lang="es-DO" sz="1600" b="1">
              <a:solidFill>
                <a:schemeClr val="bg1"/>
              </a:solidFill>
              <a:effectLst/>
              <a:latin typeface="Libre Franklin" pitchFamily="2" charset="0"/>
            </a:endParaRPr>
          </a:p>
        </c:rich>
      </c:tx>
      <c:layout>
        <c:manualLayout>
          <c:xMode val="edge"/>
          <c:yMode val="edge"/>
          <c:x val="0.26371939371238096"/>
          <c:y val="4.0508519182541641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7.070101336670663E-2"/>
          <c:y val="0.10893465095031432"/>
          <c:w val="0.86529192956840661"/>
          <c:h val="0.71234878973461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Gráficos'!$I$13</c:f>
              <c:strCache>
                <c:ptCount val="1"/>
                <c:pt idx="0">
                  <c:v>Cantidad de Adultos Mayores Nuevos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577236620256905E-3"/>
                  <c:y val="-3.27037037037037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09-4CF1-B749-3CBE44471304}"/>
                </c:ext>
              </c:extLst>
            </c:dLbl>
            <c:dLbl>
              <c:idx val="1"/>
              <c:layout>
                <c:manualLayout>
                  <c:x val="-4.4150110375276346E-3"/>
                  <c:y val="-2.22222222222222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39-458A-A0A1-868B52024201}"/>
                </c:ext>
              </c:extLst>
            </c:dLbl>
            <c:dLbl>
              <c:idx val="2"/>
              <c:layout>
                <c:manualLayout>
                  <c:x val="0"/>
                  <c:y val="-2.59259259259259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39-458A-A0A1-868B52024201}"/>
                </c:ext>
              </c:extLst>
            </c:dLbl>
            <c:dLbl>
              <c:idx val="3"/>
              <c:layout>
                <c:manualLayout>
                  <c:x val="-6.6225165562913907E-3"/>
                  <c:y val="-1.4814814814814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39-458A-A0A1-868B520242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Gráficos'!$H$14:$H$17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Gráficos'!$I$14:$I$17</c:f>
              <c:numCache>
                <c:formatCode>#,##0</c:formatCode>
                <c:ptCount val="4"/>
                <c:pt idx="0">
                  <c:v>13997</c:v>
                </c:pt>
                <c:pt idx="1">
                  <c:v>6944</c:v>
                </c:pt>
                <c:pt idx="2">
                  <c:v>10594</c:v>
                </c:pt>
                <c:pt idx="3">
                  <c:v>31535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09-4CF1-B749-3CBE44471304}"/>
            </c:ext>
          </c:extLst>
        </c:ser>
        <c:ser>
          <c:idx val="1"/>
          <c:order val="1"/>
          <c:tx>
            <c:strRef>
              <c:f>'Data Gráficos'!$J$13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235233496190717E-17"/>
                  <c:y val="-3.3333333333333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39-458A-A0A1-868B52024201}"/>
                </c:ext>
              </c:extLst>
            </c:dLbl>
            <c:dLbl>
              <c:idx val="1"/>
              <c:layout>
                <c:manualLayout>
                  <c:x val="0"/>
                  <c:y val="-2.22222222222222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39-458A-A0A1-868B52024201}"/>
                </c:ext>
              </c:extLst>
            </c:dLbl>
            <c:dLbl>
              <c:idx val="2"/>
              <c:layout>
                <c:manualLayout>
                  <c:x val="2.2075055187637158E-3"/>
                  <c:y val="-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39-458A-A0A1-868B52024201}"/>
                </c:ext>
              </c:extLst>
            </c:dLbl>
            <c:dLbl>
              <c:idx val="3"/>
              <c:layout>
                <c:manualLayout>
                  <c:x val="-1.6188186796952573E-16"/>
                  <c:y val="-1.1111111111111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39-458A-A0A1-868B520242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Gráficos'!$H$14:$H$17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Gráficos'!$J$14:$J$17</c:f>
              <c:numCache>
                <c:formatCode>#,##0</c:formatCode>
                <c:ptCount val="4"/>
                <c:pt idx="0">
                  <c:v>18425</c:v>
                </c:pt>
                <c:pt idx="1">
                  <c:v>17601</c:v>
                </c:pt>
                <c:pt idx="2">
                  <c:v>19455</c:v>
                </c:pt>
                <c:pt idx="3">
                  <c:v>55481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09-4CF1-B749-3CBE4447130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8912"/>
        <c:axId val="449522720"/>
      </c:barChart>
      <c:catAx>
        <c:axId val="44951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449522720"/>
        <c:crosses val="autoZero"/>
        <c:auto val="1"/>
        <c:lblAlgn val="ctr"/>
        <c:lblOffset val="100"/>
        <c:noMultiLvlLbl val="0"/>
      </c:catAx>
      <c:valAx>
        <c:axId val="44952272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18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14761577621589"/>
          <c:y val="0.87864809512447306"/>
          <c:w val="0.61970476844756817"/>
          <c:h val="4.8028986416538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2000" b="1">
                <a:solidFill>
                  <a:schemeClr val="bg1"/>
                </a:solidFill>
                <a:latin typeface="Libre Franklin" pitchFamily="2" charset="0"/>
              </a:rPr>
              <a:t>Gestión Legal</a:t>
            </a:r>
          </a:p>
          <a:p>
            <a:pPr>
              <a:defRPr sz="1800"/>
            </a:pPr>
            <a:r>
              <a:rPr lang="es-DO" sz="1200" b="1">
                <a:solidFill>
                  <a:schemeClr val="bg1"/>
                </a:solidFill>
                <a:latin typeface="Libre Franklin" pitchFamily="2" charset="0"/>
              </a:rPr>
              <a:t>Enero - Marzo 2024</a:t>
            </a:r>
          </a:p>
        </c:rich>
      </c:tx>
      <c:layout>
        <c:manualLayout>
          <c:xMode val="edge"/>
          <c:yMode val="edge"/>
          <c:x val="0.31990220019468729"/>
          <c:y val="6.3089426358744358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Gráficos'!$I$21</c:f>
              <c:strCache>
                <c:ptCount val="1"/>
                <c:pt idx="0">
                  <c:v>Cantidad de Adultos Mayores Nuevos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84639580334319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05-4309-B085-CDCD68F51640}"/>
                </c:ext>
              </c:extLst>
            </c:dLbl>
            <c:dLbl>
              <c:idx val="1"/>
              <c:layout>
                <c:manualLayout>
                  <c:x val="0"/>
                  <c:y val="-1.62651188762467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05-4309-B085-CDCD68F51640}"/>
                </c:ext>
              </c:extLst>
            </c:dLbl>
            <c:dLbl>
              <c:idx val="2"/>
              <c:layout>
                <c:manualLayout>
                  <c:x val="0"/>
                  <c:y val="-3.25302377524936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05-4309-B085-CDCD68F51640}"/>
                </c:ext>
              </c:extLst>
            </c:dLbl>
            <c:dLbl>
              <c:idx val="3"/>
              <c:layout>
                <c:manualLayout>
                  <c:x val="0"/>
                  <c:y val="-2.03313985953084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05-4309-B085-CDCD68F516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Gráficos'!$H$22:$H$25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Gráficos'!$I$22:$I$25</c:f>
              <c:numCache>
                <c:formatCode>#,##0</c:formatCode>
                <c:ptCount val="4"/>
                <c:pt idx="0">
                  <c:v>3686</c:v>
                </c:pt>
                <c:pt idx="1">
                  <c:v>2653</c:v>
                </c:pt>
                <c:pt idx="2">
                  <c:v>2264</c:v>
                </c:pt>
                <c:pt idx="3">
                  <c:v>8603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5-427C-BBB3-BFDF9DBE15D9}"/>
            </c:ext>
          </c:extLst>
        </c:ser>
        <c:ser>
          <c:idx val="1"/>
          <c:order val="1"/>
          <c:tx>
            <c:strRef>
              <c:f>'Data Gráficos'!$J$21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43976783143701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05-4309-B085-CDCD68F51640}"/>
                </c:ext>
              </c:extLst>
            </c:dLbl>
            <c:dLbl>
              <c:idx val="1"/>
              <c:layout>
                <c:manualLayout>
                  <c:x val="-3.4107667551513819E-3"/>
                  <c:y val="-8.57728877117682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D95-427C-BBB3-BFDF9DBE15D9}"/>
                </c:ext>
              </c:extLst>
            </c:dLbl>
            <c:dLbl>
              <c:idx val="2"/>
              <c:layout>
                <c:manualLayout>
                  <c:x val="0"/>
                  <c:y val="-1.21988391571850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05-4309-B085-CDCD68F51640}"/>
                </c:ext>
              </c:extLst>
            </c:dLbl>
            <c:dLbl>
              <c:idx val="3"/>
              <c:layout>
                <c:manualLayout>
                  <c:x val="0"/>
                  <c:y val="-1.62651188762467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05-4309-B085-CDCD68F516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Gráficos'!$H$22:$H$25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Gráficos'!$J$22:$J$25</c:f>
              <c:numCache>
                <c:formatCode>#,##0</c:formatCode>
                <c:ptCount val="4"/>
                <c:pt idx="0">
                  <c:v>6785</c:v>
                </c:pt>
                <c:pt idx="1">
                  <c:v>5973</c:v>
                </c:pt>
                <c:pt idx="2">
                  <c:v>7866</c:v>
                </c:pt>
                <c:pt idx="3">
                  <c:v>20624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5-427C-BBB3-BFDF9DBE1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21632"/>
        <c:axId val="449522176"/>
      </c:barChart>
      <c:catAx>
        <c:axId val="4495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449522176"/>
        <c:crosses val="autoZero"/>
        <c:auto val="1"/>
        <c:lblAlgn val="ctr"/>
        <c:lblOffset val="100"/>
        <c:noMultiLvlLbl val="0"/>
      </c:catAx>
      <c:valAx>
        <c:axId val="44952217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21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303530988311254"/>
          <c:y val="0.91686240424693344"/>
          <c:w val="0.6739291984068323"/>
          <c:h val="4.84980673234236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2000" b="1">
                <a:solidFill>
                  <a:schemeClr val="bg1"/>
                </a:solidFill>
                <a:latin typeface="Libre Franklin" pitchFamily="2" charset="0"/>
              </a:rPr>
              <a:t>Gestión Social</a:t>
            </a:r>
          </a:p>
          <a:p>
            <a:pPr>
              <a:defRPr/>
            </a:pPr>
            <a:r>
              <a:rPr lang="es-DO" sz="1200" b="1" i="0" u="none" strike="noStrike" kern="1200" spc="0" baseline="0">
                <a:solidFill>
                  <a:schemeClr val="bg1"/>
                </a:solidFill>
                <a:latin typeface="Libre Franklin" pitchFamily="2" charset="0"/>
                <a:ea typeface="+mn-ea"/>
                <a:cs typeface="+mn-cs"/>
              </a:rPr>
              <a:t>Enero</a:t>
            </a:r>
            <a:r>
              <a:rPr lang="es-DO" sz="1200" b="1" i="0" u="none" strike="noStrike" kern="1200" baseline="0">
                <a:solidFill>
                  <a:schemeClr val="tx1"/>
                </a:solidFill>
                <a:latin typeface="Libre Franklin" pitchFamily="2" charset="0"/>
                <a:ea typeface="+mn-ea"/>
                <a:cs typeface="+mn-cs"/>
              </a:rPr>
              <a:t> </a:t>
            </a:r>
            <a:r>
              <a:rPr lang="es-DO" sz="1200" b="1" i="0" u="none" strike="noStrike" kern="1200" spc="0" baseline="0">
                <a:solidFill>
                  <a:schemeClr val="bg1"/>
                </a:solidFill>
                <a:latin typeface="Libre Franklin" pitchFamily="2" charset="0"/>
                <a:ea typeface="+mn-ea"/>
                <a:cs typeface="+mn-cs"/>
              </a:rPr>
              <a:t>- Marzo 2024</a:t>
            </a:r>
          </a:p>
        </c:rich>
      </c:tx>
      <c:layout>
        <c:manualLayout>
          <c:xMode val="edge"/>
          <c:yMode val="edge"/>
          <c:x val="0.35611174001584234"/>
          <c:y val="4.656951453396007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4.1604248550734156E-2"/>
          <c:y val="0.12388369847551441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Gráficos'!$I$29</c:f>
              <c:strCache>
                <c:ptCount val="1"/>
                <c:pt idx="0">
                  <c:v>Cantidad de Adultos Mayores Nuevos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ED-4995-BAB0-8416952C1247}"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ED-4995-BAB0-8416952C1247}"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7ED-4995-BAB0-8416952C1247}"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ED-4995-BAB0-8416952C12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Gráficos'!$H$30:$H$33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Gráficos'!$I$30:$I$33</c:f>
              <c:numCache>
                <c:formatCode>#,##0</c:formatCode>
                <c:ptCount val="4"/>
                <c:pt idx="0">
                  <c:v>3239</c:v>
                </c:pt>
                <c:pt idx="1">
                  <c:v>14626</c:v>
                </c:pt>
                <c:pt idx="2">
                  <c:v>7983</c:v>
                </c:pt>
                <c:pt idx="3">
                  <c:v>25848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FE-466D-AF29-F90F63AE5AD6}"/>
            </c:ext>
          </c:extLst>
        </c:ser>
        <c:ser>
          <c:idx val="1"/>
          <c:order val="1"/>
          <c:tx>
            <c:strRef>
              <c:f>'Data Gráficos'!$J$29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ED-4995-BAB0-8416952C1247}"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ED-4995-BAB0-8416952C1247}"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7ED-4995-BAB0-8416952C1247}"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7ED-4995-BAB0-8416952C12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800" b="1" i="0" u="none" strike="noStrike" kern="1200" baseline="0">
                    <a:solidFill>
                      <a:sysClr val="windowText" lastClr="000000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Gráficos'!$H$30:$H$33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 general</c:v>
                </c:pt>
              </c:strCache>
            </c:strRef>
          </c:cat>
          <c:val>
            <c:numRef>
              <c:f>'Data Gráficos'!$J$30:$J$33</c:f>
              <c:numCache>
                <c:formatCode>#,##0</c:formatCode>
                <c:ptCount val="4"/>
                <c:pt idx="0">
                  <c:v>18642</c:v>
                </c:pt>
                <c:pt idx="1">
                  <c:v>23708</c:v>
                </c:pt>
                <c:pt idx="2">
                  <c:v>13371</c:v>
                </c:pt>
                <c:pt idx="3">
                  <c:v>55721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FE-466D-AF29-F90F63AE5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900" b="1" i="0" u="none" strike="noStrike" kern="1200" baseline="0">
                <a:solidFill>
                  <a:sysClr val="windowText" lastClr="000000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64506460899398"/>
          <c:y val="0.92001556767429393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EE8-441C-8246-980234DAD8D4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E8-441C-8246-980234DAD8D4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E8-441C-8246-980234DAD8D4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EE8-441C-8246-980234DAD8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Gráficos'!$C$37:$D$37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Gráficos'!$F$38:$G$38</c:f>
              <c:numCache>
                <c:formatCode>0%</c:formatCode>
                <c:ptCount val="2"/>
                <c:pt idx="0">
                  <c:v>0.35183159165503453</c:v>
                </c:pt>
                <c:pt idx="1">
                  <c:v>0.64816840834496547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8-441C-8246-980234DAD8D4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555-4FE7-A02C-9C5C896A233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555-4FE7-A02C-9C5C896A233A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55-4FE7-A02C-9C5C896A233A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555-4FE7-A02C-9C5C896A23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Gráficos'!$C$37:$D$37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Gráficos'!$F$39:$G$39</c:f>
              <c:numCache>
                <c:formatCode>0%</c:formatCode>
                <c:ptCount val="2"/>
                <c:pt idx="0">
                  <c:v>0.49361205668824903</c:v>
                </c:pt>
                <c:pt idx="1">
                  <c:v>0.50638794331175097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55-4FE7-A02C-9C5C896A233A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76200</xdr:rowOff>
    </xdr:from>
    <xdr:to>
      <xdr:col>16</xdr:col>
      <xdr:colOff>581024</xdr:colOff>
      <xdr:row>14</xdr:row>
      <xdr:rowOff>28576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266699</xdr:rowOff>
    </xdr:from>
    <xdr:to>
      <xdr:col>12</xdr:col>
      <xdr:colOff>0</xdr:colOff>
      <xdr:row>15</xdr:row>
      <xdr:rowOff>19049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F95154-360F-401F-A673-C3F584368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238125</xdr:colOff>
      <xdr:row>19</xdr:row>
      <xdr:rowOff>76199</xdr:rowOff>
    </xdr:from>
    <xdr:to>
      <xdr:col>12</xdr:col>
      <xdr:colOff>238125</xdr:colOff>
      <xdr:row>30</xdr:row>
      <xdr:rowOff>57149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835D370-98F1-4A5C-B633-F798871FCA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29936</xdr:colOff>
      <xdr:row>8</xdr:row>
      <xdr:rowOff>27214</xdr:rowOff>
    </xdr:from>
    <xdr:to>
      <xdr:col>19</xdr:col>
      <xdr:colOff>680358</xdr:colOff>
      <xdr:row>17</xdr:row>
      <xdr:rowOff>13607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797579E-327B-DAFF-E5E9-1703EA273C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598714</xdr:colOff>
      <xdr:row>8</xdr:row>
      <xdr:rowOff>99333</xdr:rowOff>
    </xdr:from>
    <xdr:to>
      <xdr:col>22</xdr:col>
      <xdr:colOff>55654</xdr:colOff>
      <xdr:row>18</xdr:row>
      <xdr:rowOff>79331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1B1E97-DB3F-29F7-8EFE-E1628CF148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462643</xdr:colOff>
      <xdr:row>9</xdr:row>
      <xdr:rowOff>367392</xdr:rowOff>
    </xdr:from>
    <xdr:to>
      <xdr:col>21</xdr:col>
      <xdr:colOff>285750</xdr:colOff>
      <xdr:row>27</xdr:row>
      <xdr:rowOff>131377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0DBA40F-A44A-489F-B9D7-5F64B2531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609599</xdr:colOff>
      <xdr:row>5</xdr:row>
      <xdr:rowOff>161925</xdr:rowOff>
    </xdr:from>
    <xdr:to>
      <xdr:col>20</xdr:col>
      <xdr:colOff>297656</xdr:colOff>
      <xdr:row>16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93E4DE-7010-376C-06EE-490EC8615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381000</xdr:colOff>
      <xdr:row>4</xdr:row>
      <xdr:rowOff>66675</xdr:rowOff>
    </xdr:from>
    <xdr:to>
      <xdr:col>19</xdr:col>
      <xdr:colOff>204107</xdr:colOff>
      <xdr:row>17</xdr:row>
      <xdr:rowOff>113348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7C37E0-AA8E-E100-C856-981156D40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104774</xdr:colOff>
      <xdr:row>1</xdr:row>
      <xdr:rowOff>85725</xdr:rowOff>
    </xdr:from>
    <xdr:to>
      <xdr:col>20</xdr:col>
      <xdr:colOff>204107</xdr:colOff>
      <xdr:row>15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E916CAA-DA53-9117-080D-88E95EF7F0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43</xdr:row>
      <xdr:rowOff>80962</xdr:rowOff>
    </xdr:from>
    <xdr:to>
      <xdr:col>6</xdr:col>
      <xdr:colOff>581025</xdr:colOff>
      <xdr:row>57</xdr:row>
      <xdr:rowOff>157162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381B75-B01A-D6B1-B30B-114489FC2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657225</xdr:colOff>
      <xdr:row>43</xdr:row>
      <xdr:rowOff>104775</xdr:rowOff>
    </xdr:from>
    <xdr:to>
      <xdr:col>13</xdr:col>
      <xdr:colOff>657225</xdr:colOff>
      <xdr:row>57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139BA7-19D4-40B8-8FD5-1226117BA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1126067</xdr:colOff>
      <xdr:row>0</xdr:row>
      <xdr:rowOff>50801</xdr:rowOff>
    </xdr:from>
    <xdr:to>
      <xdr:col>8</xdr:col>
      <xdr:colOff>1139826</xdr:colOff>
      <xdr:row>10</xdr:row>
      <xdr:rowOff>174625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C98CDE-D558-07D9-F1BC-A14DD02D6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6734" y="50801"/>
          <a:ext cx="4532842" cy="2028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992"/>
  <sheetViews>
    <sheetView showGridLines="0" tabSelected="1" workbookViewId="0">
      <selection activeCell="C20" sqref="C20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1:10" ht="24.75" customHeight="1" x14ac:dyDescent="0.25">
      <c r="B3" s="100" t="s">
        <v>0</v>
      </c>
      <c r="C3" s="101"/>
      <c r="D3" s="101"/>
      <c r="E3" s="101"/>
      <c r="F3" s="101"/>
      <c r="G3" s="23"/>
    </row>
    <row r="4" spans="1:10" ht="0.75" customHeight="1" x14ac:dyDescent="0.25">
      <c r="A4" s="23"/>
      <c r="B4" s="101"/>
      <c r="C4" s="101"/>
      <c r="D4" s="101"/>
      <c r="E4" s="101"/>
      <c r="F4" s="101"/>
      <c r="G4" s="23"/>
    </row>
    <row r="5" spans="1:10" ht="23.25" x14ac:dyDescent="0.25">
      <c r="A5" s="23"/>
      <c r="B5" s="155" t="s">
        <v>50</v>
      </c>
      <c r="C5" s="156"/>
      <c r="D5" s="156"/>
      <c r="E5" s="156"/>
      <c r="F5" s="156"/>
      <c r="G5" s="23"/>
    </row>
    <row r="6" spans="1:10" ht="26.25" customHeight="1" x14ac:dyDescent="0.4">
      <c r="A6" s="23"/>
      <c r="B6" s="157" t="s">
        <v>1</v>
      </c>
      <c r="C6" s="158" t="s">
        <v>2</v>
      </c>
      <c r="D6" s="103"/>
      <c r="E6" s="159" t="s">
        <v>44</v>
      </c>
      <c r="F6" s="160" t="s">
        <v>113</v>
      </c>
      <c r="G6" s="23"/>
      <c r="J6" s="7"/>
    </row>
    <row r="7" spans="1:10" ht="30.75" customHeight="1" x14ac:dyDescent="0.25">
      <c r="A7" s="23"/>
      <c r="B7" s="103"/>
      <c r="C7" s="16" t="s">
        <v>3</v>
      </c>
      <c r="D7" s="16" t="s">
        <v>4</v>
      </c>
      <c r="E7" s="103"/>
      <c r="F7" s="103"/>
      <c r="G7" s="23"/>
    </row>
    <row r="8" spans="1:10" ht="19.5" x14ac:dyDescent="0.4">
      <c r="A8" s="23"/>
      <c r="B8" s="161" t="s">
        <v>5</v>
      </c>
      <c r="C8" s="8">
        <v>3</v>
      </c>
      <c r="D8" s="8">
        <v>3</v>
      </c>
      <c r="E8" s="17">
        <v>2120</v>
      </c>
      <c r="F8" s="17">
        <v>312195</v>
      </c>
      <c r="G8" s="23"/>
    </row>
    <row r="9" spans="1:10" ht="58.5" x14ac:dyDescent="0.4">
      <c r="A9" s="23"/>
      <c r="B9" s="161" t="s">
        <v>6</v>
      </c>
      <c r="C9" s="8">
        <v>4</v>
      </c>
      <c r="D9" s="8">
        <v>0</v>
      </c>
      <c r="E9" s="17">
        <v>607</v>
      </c>
      <c r="F9" s="17">
        <v>58295</v>
      </c>
      <c r="G9" s="23"/>
    </row>
    <row r="10" spans="1:10" ht="19.5" x14ac:dyDescent="0.4">
      <c r="A10" s="23"/>
      <c r="B10" s="161" t="s">
        <v>7</v>
      </c>
      <c r="C10" s="8">
        <v>19</v>
      </c>
      <c r="D10" s="8">
        <v>0</v>
      </c>
      <c r="E10" s="17">
        <v>10808</v>
      </c>
      <c r="F10" s="17">
        <v>748243</v>
      </c>
      <c r="G10" s="23"/>
    </row>
    <row r="11" spans="1:10" ht="19.5" x14ac:dyDescent="0.4">
      <c r="A11" s="23"/>
      <c r="B11" s="161" t="s">
        <v>8</v>
      </c>
      <c r="C11" s="8">
        <v>1</v>
      </c>
      <c r="D11" s="8">
        <v>2</v>
      </c>
      <c r="E11" s="17">
        <v>31535</v>
      </c>
      <c r="F11" s="17">
        <v>55481</v>
      </c>
      <c r="G11" s="23"/>
    </row>
    <row r="12" spans="1:10" ht="19.5" x14ac:dyDescent="0.4">
      <c r="A12" s="23"/>
      <c r="B12" s="161" t="s">
        <v>9</v>
      </c>
      <c r="C12" s="8">
        <v>6</v>
      </c>
      <c r="D12" s="8">
        <v>0</v>
      </c>
      <c r="E12" s="17">
        <v>8603</v>
      </c>
      <c r="F12" s="17">
        <v>20624</v>
      </c>
      <c r="G12" s="23"/>
    </row>
    <row r="13" spans="1:10" ht="19.5" x14ac:dyDescent="0.4">
      <c r="A13" s="23"/>
      <c r="B13" s="161" t="s">
        <v>10</v>
      </c>
      <c r="C13" s="8">
        <v>4</v>
      </c>
      <c r="D13" s="8">
        <v>1</v>
      </c>
      <c r="E13" s="17">
        <v>25848</v>
      </c>
      <c r="F13" s="17">
        <v>55721</v>
      </c>
      <c r="G13" s="23"/>
    </row>
    <row r="14" spans="1:10" ht="20.25" x14ac:dyDescent="0.25">
      <c r="A14" s="23"/>
      <c r="B14" s="162" t="s">
        <v>120</v>
      </c>
      <c r="C14" s="163">
        <v>37</v>
      </c>
      <c r="D14" s="163">
        <v>6</v>
      </c>
      <c r="E14" s="164">
        <f>SUM(E8:E13)</f>
        <v>79521</v>
      </c>
      <c r="F14" s="164">
        <f>SUM(F8:F13)</f>
        <v>1250559</v>
      </c>
      <c r="G14" s="23"/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VtX53pCbgmK+z0pCizRW1O8Ml7RS09UvdCw4i+uJO+nCc3Qp/5pmDqvrklPLdav5qnWn1wW0Q8B/2izDzEOtWg==" saltValue="rWJ+w9jrIwD1oMLIl0QbX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dimension ref="A2:I33"/>
  <sheetViews>
    <sheetView showGridLines="0" zoomScaleNormal="100" workbookViewId="0">
      <selection activeCell="N19" sqref="N19"/>
    </sheetView>
  </sheetViews>
  <sheetFormatPr baseColWidth="10" defaultRowHeight="15" x14ac:dyDescent="0.25"/>
  <cols>
    <col min="2" max="2" width="25" bestFit="1" customWidth="1"/>
    <col min="3" max="3" width="13.7109375" bestFit="1" customWidth="1"/>
  </cols>
  <sheetData>
    <row r="2" spans="1:9" x14ac:dyDescent="0.25">
      <c r="B2" s="23"/>
      <c r="C2" s="23"/>
      <c r="D2" s="23"/>
    </row>
    <row r="3" spans="1:9" ht="21" x14ac:dyDescent="0.25">
      <c r="A3" s="23"/>
      <c r="B3" s="149" t="s">
        <v>136</v>
      </c>
      <c r="C3" s="150"/>
      <c r="D3" s="150"/>
      <c r="F3" s="23"/>
    </row>
    <row r="4" spans="1:9" ht="20.25" x14ac:dyDescent="0.4">
      <c r="A4" s="23"/>
      <c r="B4" s="153" t="s">
        <v>50</v>
      </c>
      <c r="C4" s="154"/>
      <c r="D4" s="154"/>
      <c r="F4" s="23"/>
    </row>
    <row r="5" spans="1:9" ht="39" x14ac:dyDescent="0.25">
      <c r="A5" s="23"/>
      <c r="B5" s="96" t="s">
        <v>132</v>
      </c>
      <c r="C5" s="93" t="s">
        <v>109</v>
      </c>
      <c r="D5" s="91" t="s">
        <v>134</v>
      </c>
      <c r="G5" s="23"/>
      <c r="H5" s="23"/>
      <c r="I5" s="86"/>
    </row>
    <row r="6" spans="1:9" ht="19.5" x14ac:dyDescent="0.4">
      <c r="A6" s="23"/>
      <c r="B6" s="88" t="s">
        <v>94</v>
      </c>
      <c r="C6" s="94">
        <v>33817</v>
      </c>
      <c r="D6" s="92">
        <v>0.42525873668590686</v>
      </c>
    </row>
    <row r="7" spans="1:9" ht="19.5" x14ac:dyDescent="0.4">
      <c r="A7" s="23"/>
      <c r="B7" s="88" t="s">
        <v>92</v>
      </c>
      <c r="C7" s="94">
        <v>8212</v>
      </c>
      <c r="D7" s="92">
        <v>0.10326831906037399</v>
      </c>
      <c r="E7" s="23"/>
    </row>
    <row r="8" spans="1:9" ht="19.5" x14ac:dyDescent="0.4">
      <c r="A8" s="23"/>
      <c r="B8" s="88" t="s">
        <v>57</v>
      </c>
      <c r="C8" s="94">
        <v>7406</v>
      </c>
      <c r="D8" s="92">
        <v>9.3132631631895973E-2</v>
      </c>
    </row>
    <row r="9" spans="1:9" ht="19.5" x14ac:dyDescent="0.4">
      <c r="A9" s="23"/>
      <c r="B9" s="88" t="s">
        <v>90</v>
      </c>
      <c r="C9" s="94">
        <v>7230</v>
      </c>
      <c r="D9" s="92">
        <v>9.0919379786471494E-2</v>
      </c>
      <c r="E9" s="23"/>
    </row>
    <row r="10" spans="1:9" ht="19.5" x14ac:dyDescent="0.4">
      <c r="A10" s="23"/>
      <c r="B10" s="97" t="s">
        <v>103</v>
      </c>
      <c r="C10" s="98">
        <v>6298</v>
      </c>
      <c r="D10" s="99">
        <v>7.9199205241382784E-2</v>
      </c>
    </row>
    <row r="11" spans="1:9" ht="19.5" x14ac:dyDescent="0.4">
      <c r="A11" s="23"/>
      <c r="B11" s="88" t="s">
        <v>91</v>
      </c>
      <c r="C11" s="94">
        <v>4076</v>
      </c>
      <c r="D11" s="92">
        <v>5.1256900692898733E-2</v>
      </c>
    </row>
    <row r="12" spans="1:9" ht="19.5" x14ac:dyDescent="0.4">
      <c r="A12" s="23"/>
      <c r="B12" s="88" t="s">
        <v>88</v>
      </c>
      <c r="C12" s="94">
        <v>3809</v>
      </c>
      <c r="D12" s="92">
        <v>4.7899297041033184E-2</v>
      </c>
    </row>
    <row r="13" spans="1:9" ht="19.5" x14ac:dyDescent="0.4">
      <c r="B13" s="88" t="s">
        <v>93</v>
      </c>
      <c r="C13" s="94">
        <v>3005</v>
      </c>
      <c r="D13" s="92">
        <v>3.7788760201707725E-2</v>
      </c>
    </row>
    <row r="14" spans="1:9" ht="19.5" x14ac:dyDescent="0.4">
      <c r="A14" s="23"/>
      <c r="B14" s="89" t="s">
        <v>89</v>
      </c>
      <c r="C14" s="94">
        <v>2857</v>
      </c>
      <c r="D14" s="92">
        <v>3.5927616604418962E-2</v>
      </c>
    </row>
    <row r="15" spans="1:9" ht="19.5" x14ac:dyDescent="0.4">
      <c r="B15" s="88" t="s">
        <v>87</v>
      </c>
      <c r="C15" s="94">
        <v>2811</v>
      </c>
      <c r="D15" s="92">
        <v>3.5349153053910287E-2</v>
      </c>
    </row>
    <row r="16" spans="1:9" ht="20.25" x14ac:dyDescent="0.25">
      <c r="B16" s="90" t="s">
        <v>120</v>
      </c>
      <c r="C16" s="95">
        <v>79521</v>
      </c>
      <c r="D16" s="87">
        <v>1</v>
      </c>
    </row>
    <row r="20" spans="2:7" ht="21" x14ac:dyDescent="0.4">
      <c r="B20" s="151" t="s">
        <v>135</v>
      </c>
      <c r="C20" s="152"/>
      <c r="D20" s="152"/>
    </row>
    <row r="21" spans="2:7" ht="20.25" x14ac:dyDescent="0.4">
      <c r="B21" s="153" t="s">
        <v>50</v>
      </c>
      <c r="C21" s="154"/>
      <c r="D21" s="154"/>
    </row>
    <row r="22" spans="2:7" ht="39" x14ac:dyDescent="0.25">
      <c r="B22" s="96" t="s">
        <v>132</v>
      </c>
      <c r="C22" s="93" t="s">
        <v>118</v>
      </c>
      <c r="D22" s="91" t="s">
        <v>134</v>
      </c>
      <c r="G22" s="23"/>
    </row>
    <row r="23" spans="2:7" ht="19.5" x14ac:dyDescent="0.4">
      <c r="B23" s="88" t="s">
        <v>94</v>
      </c>
      <c r="C23" s="94">
        <v>487167</v>
      </c>
      <c r="D23" s="92">
        <v>0.38955938904122078</v>
      </c>
    </row>
    <row r="24" spans="2:7" ht="19.5" x14ac:dyDescent="0.4">
      <c r="B24" s="88" t="s">
        <v>87</v>
      </c>
      <c r="C24" s="94">
        <v>141367</v>
      </c>
      <c r="D24" s="92">
        <v>0.11304304714931483</v>
      </c>
    </row>
    <row r="25" spans="2:7" ht="19.5" x14ac:dyDescent="0.4">
      <c r="B25" s="88" t="s">
        <v>57</v>
      </c>
      <c r="C25" s="94">
        <v>126179</v>
      </c>
      <c r="D25" s="92">
        <v>0.10089807837934875</v>
      </c>
    </row>
    <row r="26" spans="2:7" ht="19.5" x14ac:dyDescent="0.4">
      <c r="B26" s="88" t="s">
        <v>93</v>
      </c>
      <c r="C26" s="94">
        <v>97625</v>
      </c>
      <c r="D26" s="92">
        <v>7.8065089292068582E-2</v>
      </c>
    </row>
    <row r="27" spans="2:7" ht="19.5" x14ac:dyDescent="0.4">
      <c r="B27" s="97" t="s">
        <v>103</v>
      </c>
      <c r="C27" s="98">
        <v>87889</v>
      </c>
      <c r="D27" s="99">
        <v>7.0279770886459578E-2</v>
      </c>
    </row>
    <row r="28" spans="2:7" ht="19.5" x14ac:dyDescent="0.4">
      <c r="B28" s="88" t="s">
        <v>92</v>
      </c>
      <c r="C28" s="94">
        <v>82497</v>
      </c>
      <c r="D28" s="92">
        <v>6.5968099066097644E-2</v>
      </c>
    </row>
    <row r="29" spans="2:7" ht="19.5" x14ac:dyDescent="0.4">
      <c r="B29" s="88" t="s">
        <v>90</v>
      </c>
      <c r="C29" s="94">
        <v>72676</v>
      </c>
      <c r="D29" s="92">
        <v>5.8114811056495533E-2</v>
      </c>
    </row>
    <row r="30" spans="2:7" ht="19.5" x14ac:dyDescent="0.4">
      <c r="B30" s="88" t="s">
        <v>91</v>
      </c>
      <c r="C30" s="94">
        <v>59409</v>
      </c>
      <c r="D30" s="92">
        <v>4.7505955336773396E-2</v>
      </c>
    </row>
    <row r="31" spans="2:7" ht="19.5" x14ac:dyDescent="0.4">
      <c r="B31" s="89" t="s">
        <v>88</v>
      </c>
      <c r="C31" s="94">
        <v>57006</v>
      </c>
      <c r="D31" s="92">
        <v>4.5584414649768625E-2</v>
      </c>
    </row>
    <row r="32" spans="2:7" ht="19.5" x14ac:dyDescent="0.4">
      <c r="B32" s="88" t="s">
        <v>89</v>
      </c>
      <c r="C32" s="94">
        <v>38744</v>
      </c>
      <c r="D32" s="92">
        <v>3.0981345142452297E-2</v>
      </c>
    </row>
    <row r="33" spans="2:4" ht="20.25" x14ac:dyDescent="0.25">
      <c r="B33" s="90" t="s">
        <v>120</v>
      </c>
      <c r="C33" s="95">
        <v>1250559</v>
      </c>
      <c r="D33" s="87">
        <v>1</v>
      </c>
    </row>
  </sheetData>
  <sheetProtection algorithmName="SHA-512" hashValue="BEgvZGhDx3XUrldRhMehQ1WOrFvVJ5dQ/ABJSHxh8gUcqgYjNf0izfNQvtXq96qrWQQ+xHv7LDaObk8i5XFHiw==" saltValue="vPfjp4iiuVrW+Um+Rq9DNQ==" spinCount="100000" sheet="1" objects="1" scenarios="1"/>
  <mergeCells count="4">
    <mergeCell ref="B3:D3"/>
    <mergeCell ref="B20:D20"/>
    <mergeCell ref="B4:D4"/>
    <mergeCell ref="B21:D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K995"/>
  <sheetViews>
    <sheetView showGridLines="0" zoomScale="70" zoomScaleNormal="70" workbookViewId="0">
      <selection activeCell="A20" sqref="A20:XFD24"/>
    </sheetView>
  </sheetViews>
  <sheetFormatPr baseColWidth="10" defaultColWidth="14.42578125" defaultRowHeight="15" customHeight="1" x14ac:dyDescent="0.25"/>
  <cols>
    <col min="2" max="2" width="29.28515625" customWidth="1"/>
    <col min="3" max="3" width="10.7109375" customWidth="1"/>
    <col min="4" max="4" width="11.42578125" customWidth="1"/>
    <col min="5" max="5" width="10.7109375" customWidth="1"/>
    <col min="6" max="6" width="12" bestFit="1" customWidth="1"/>
    <col min="7" max="7" width="10.7109375" customWidth="1"/>
    <col min="8" max="8" width="12.42578125" bestFit="1" customWidth="1"/>
    <col min="9" max="9" width="11.5703125" bestFit="1" customWidth="1"/>
    <col min="10" max="10" width="11.85546875" bestFit="1" customWidth="1"/>
    <col min="11" max="27" width="10.7109375" customWidth="1"/>
  </cols>
  <sheetData>
    <row r="4" spans="2:11" ht="15" customHeight="1" x14ac:dyDescent="0.25">
      <c r="J4" s="18"/>
    </row>
    <row r="5" spans="2:11" ht="10.5" customHeight="1" x14ac:dyDescent="0.25"/>
    <row r="8" spans="2:11" x14ac:dyDescent="0.25"/>
    <row r="9" spans="2:11" s="18" customFormat="1" ht="29.25" x14ac:dyDescent="0.25">
      <c r="B9" s="105" t="s">
        <v>110</v>
      </c>
      <c r="C9" s="106"/>
      <c r="D9" s="106"/>
      <c r="E9" s="106"/>
      <c r="F9" s="106"/>
      <c r="G9" s="106"/>
      <c r="H9" s="106"/>
      <c r="I9" s="106"/>
      <c r="J9" s="107"/>
      <c r="K9" s="24"/>
    </row>
    <row r="10" spans="2:11" ht="15" customHeight="1" x14ac:dyDescent="0.25">
      <c r="B10" s="108" t="s">
        <v>3</v>
      </c>
      <c r="C10" s="109" t="s">
        <v>51</v>
      </c>
      <c r="D10" s="109"/>
      <c r="E10" s="109" t="s">
        <v>52</v>
      </c>
      <c r="F10" s="110"/>
      <c r="G10" s="109" t="s">
        <v>53</v>
      </c>
      <c r="H10" s="110"/>
      <c r="I10" s="111" t="s">
        <v>11</v>
      </c>
      <c r="J10" s="104"/>
    </row>
    <row r="11" spans="2:11" ht="97.5" x14ac:dyDescent="0.25">
      <c r="B11" s="102"/>
      <c r="C11" s="28" t="s">
        <v>122</v>
      </c>
      <c r="D11" s="28" t="s">
        <v>111</v>
      </c>
      <c r="E11" s="28" t="s">
        <v>122</v>
      </c>
      <c r="F11" s="28" t="s">
        <v>111</v>
      </c>
      <c r="G11" s="28" t="s">
        <v>122</v>
      </c>
      <c r="H11" s="28" t="s">
        <v>111</v>
      </c>
      <c r="I11" s="103"/>
      <c r="J11" s="104"/>
      <c r="K11" s="23"/>
    </row>
    <row r="12" spans="2:11" ht="47.25" x14ac:dyDescent="0.25">
      <c r="B12" s="25" t="s">
        <v>28</v>
      </c>
      <c r="C12" s="21">
        <v>2</v>
      </c>
      <c r="D12" s="22">
        <v>3</v>
      </c>
      <c r="E12" s="21">
        <v>20</v>
      </c>
      <c r="F12" s="22">
        <v>312</v>
      </c>
      <c r="G12" s="21">
        <v>16</v>
      </c>
      <c r="H12" s="22">
        <v>195</v>
      </c>
      <c r="I12" s="17">
        <f t="shared" ref="I12:J15" si="0">G12+E12+C12</f>
        <v>38</v>
      </c>
      <c r="J12" s="27">
        <f t="shared" si="0"/>
        <v>510</v>
      </c>
      <c r="K12" s="23"/>
    </row>
    <row r="13" spans="2:11" ht="19.5" x14ac:dyDescent="0.25">
      <c r="B13" s="26" t="s">
        <v>29</v>
      </c>
      <c r="C13" s="21">
        <v>253</v>
      </c>
      <c r="D13" s="22">
        <v>289</v>
      </c>
      <c r="E13" s="21">
        <v>18</v>
      </c>
      <c r="F13" s="22">
        <v>287</v>
      </c>
      <c r="G13" s="21">
        <v>2</v>
      </c>
      <c r="H13" s="22">
        <v>290</v>
      </c>
      <c r="I13" s="17">
        <f t="shared" si="0"/>
        <v>273</v>
      </c>
      <c r="J13" s="27">
        <f t="shared" si="0"/>
        <v>866</v>
      </c>
      <c r="K13" s="23"/>
    </row>
    <row r="14" spans="2:11" ht="19.5" x14ac:dyDescent="0.25">
      <c r="B14" s="26" t="s">
        <v>30</v>
      </c>
      <c r="C14" s="21">
        <v>323</v>
      </c>
      <c r="D14" s="22">
        <v>12592</v>
      </c>
      <c r="E14" s="21">
        <v>1332</v>
      </c>
      <c r="F14" s="22">
        <v>61207</v>
      </c>
      <c r="G14" s="21">
        <v>59</v>
      </c>
      <c r="H14" s="22">
        <v>56583</v>
      </c>
      <c r="I14" s="17">
        <f>G14+E14+C14</f>
        <v>1714</v>
      </c>
      <c r="J14" s="27">
        <f t="shared" si="0"/>
        <v>130382</v>
      </c>
      <c r="K14" s="23"/>
    </row>
    <row r="15" spans="2:11" ht="19.5" x14ac:dyDescent="0.25">
      <c r="B15" s="26" t="s">
        <v>48</v>
      </c>
      <c r="C15" s="9">
        <v>0</v>
      </c>
      <c r="D15" s="22">
        <f>D14</f>
        <v>12592</v>
      </c>
      <c r="E15" s="21">
        <v>0</v>
      </c>
      <c r="F15" s="22">
        <f>F14</f>
        <v>61207</v>
      </c>
      <c r="G15" s="21">
        <v>0</v>
      </c>
      <c r="H15" s="22">
        <f>H14</f>
        <v>56583</v>
      </c>
      <c r="I15" s="17">
        <f t="shared" si="0"/>
        <v>0</v>
      </c>
      <c r="J15" s="27">
        <f t="shared" si="0"/>
        <v>130382</v>
      </c>
      <c r="K15" s="23"/>
    </row>
    <row r="16" spans="2:11" ht="19.5" x14ac:dyDescent="0.25">
      <c r="B16" s="26" t="s">
        <v>31</v>
      </c>
      <c r="C16" s="21">
        <v>43</v>
      </c>
      <c r="D16" s="30">
        <v>5149</v>
      </c>
      <c r="E16" s="29">
        <v>44</v>
      </c>
      <c r="F16" s="30">
        <v>38071</v>
      </c>
      <c r="G16" s="29">
        <v>8</v>
      </c>
      <c r="H16" s="30">
        <v>6835</v>
      </c>
      <c r="I16" s="31">
        <f>C16+E16+G16</f>
        <v>95</v>
      </c>
      <c r="J16" s="27">
        <f>H16+F16+D16</f>
        <v>50055</v>
      </c>
      <c r="K16" s="23"/>
    </row>
    <row r="17" spans="2:10" ht="19.5" x14ac:dyDescent="0.4">
      <c r="B17" s="40" t="s">
        <v>120</v>
      </c>
      <c r="C17" s="32">
        <f t="shared" ref="C17:H17" si="1">SUM(C12:C16)</f>
        <v>621</v>
      </c>
      <c r="D17" s="34">
        <f t="shared" si="1"/>
        <v>30625</v>
      </c>
      <c r="E17" s="34">
        <f t="shared" si="1"/>
        <v>1414</v>
      </c>
      <c r="F17" s="34">
        <f t="shared" si="1"/>
        <v>161084</v>
      </c>
      <c r="G17" s="34">
        <f t="shared" si="1"/>
        <v>85</v>
      </c>
      <c r="H17" s="34">
        <f t="shared" si="1"/>
        <v>120486</v>
      </c>
      <c r="I17" s="34">
        <f>SUM(I12:I16)</f>
        <v>2120</v>
      </c>
      <c r="J17" s="33">
        <f>H17+F17+D17</f>
        <v>312195</v>
      </c>
    </row>
    <row r="18" spans="2:10" ht="15" customHeight="1" x14ac:dyDescent="0.25">
      <c r="C18" s="23"/>
      <c r="D18" s="23"/>
    </row>
    <row r="20" spans="2:10" ht="15.75" customHeight="1" x14ac:dyDescent="0.25"/>
    <row r="21" spans="2:10" ht="15.75" customHeight="1" x14ac:dyDescent="0.25"/>
    <row r="22" spans="2:10" ht="15.75" customHeight="1" x14ac:dyDescent="0.25">
      <c r="G22" s="23"/>
    </row>
    <row r="23" spans="2:10" ht="15.75" customHeight="1" x14ac:dyDescent="0.25"/>
    <row r="24" spans="2:10" ht="15.75" customHeight="1" x14ac:dyDescent="0.25">
      <c r="F24" s="23"/>
    </row>
    <row r="25" spans="2:10" ht="15.75" customHeight="1" x14ac:dyDescent="0.25"/>
    <row r="26" spans="2:10" ht="15.75" customHeight="1" x14ac:dyDescent="0.25"/>
    <row r="27" spans="2:10" ht="15.75" customHeight="1" x14ac:dyDescent="0.25"/>
    <row r="28" spans="2:10" ht="15.75" customHeight="1" x14ac:dyDescent="0.25"/>
    <row r="29" spans="2:10" ht="15.75" customHeight="1" x14ac:dyDescent="0.25"/>
    <row r="30" spans="2:10" ht="15.75" customHeight="1" x14ac:dyDescent="0.25"/>
    <row r="31" spans="2:10" ht="15.75" customHeight="1" x14ac:dyDescent="0.25"/>
    <row r="32" spans="2:10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hJ1m+O+Q9WW2T3pG9USCyOKmKwuHj7wRsQL3lOXcz9ZC6qhhQjLb7VMjWbAMkhLj/clJr66/NYpMDdRlRFgW6Q==" saltValue="wInkR7HHkLmYujnNFbs4Hw==" spinCount="100000" sheet="1" objects="1" scenarios="1"/>
  <mergeCells count="6">
    <mergeCell ref="B9:J9"/>
    <mergeCell ref="B10:B11"/>
    <mergeCell ref="C10:D10"/>
    <mergeCell ref="E10:F10"/>
    <mergeCell ref="G10:H10"/>
    <mergeCell ref="I10:J11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K1000"/>
  <sheetViews>
    <sheetView showGridLines="0" zoomScale="70" zoomScaleNormal="70" workbookViewId="0">
      <selection activeCell="A20" sqref="A20:XFD24"/>
    </sheetView>
  </sheetViews>
  <sheetFormatPr baseColWidth="10" defaultColWidth="14.42578125" defaultRowHeight="15" customHeight="1" x14ac:dyDescent="0.25"/>
  <cols>
    <col min="2" max="2" width="30.5703125" customWidth="1"/>
    <col min="3" max="3" width="10.7109375" customWidth="1"/>
    <col min="4" max="4" width="11.85546875" customWidth="1"/>
    <col min="5" max="5" width="10.7109375" customWidth="1"/>
    <col min="6" max="6" width="12.28515625" customWidth="1"/>
    <col min="7" max="8" width="11.28515625" customWidth="1"/>
    <col min="9" max="27" width="10.7109375" customWidth="1"/>
  </cols>
  <sheetData>
    <row r="6" spans="1:11" ht="15" customHeight="1" x14ac:dyDescent="0.25">
      <c r="B6" s="23"/>
    </row>
    <row r="7" spans="1:11" ht="15" customHeight="1" x14ac:dyDescent="0.25">
      <c r="B7" s="23"/>
    </row>
    <row r="9" spans="1:11" ht="15" customHeight="1" x14ac:dyDescent="0.25">
      <c r="J9" s="23"/>
    </row>
    <row r="10" spans="1:11" ht="29.25" x14ac:dyDescent="0.25">
      <c r="A10" s="23"/>
      <c r="B10" s="112" t="s">
        <v>123</v>
      </c>
      <c r="C10" s="112"/>
      <c r="D10" s="112"/>
      <c r="E10" s="112"/>
      <c r="F10" s="112"/>
      <c r="G10" s="112"/>
      <c r="H10" s="112"/>
      <c r="I10" s="112"/>
      <c r="J10" s="112"/>
      <c r="K10" s="23"/>
    </row>
    <row r="11" spans="1:11" ht="15" customHeight="1" x14ac:dyDescent="0.25">
      <c r="A11" s="23"/>
      <c r="B11" s="113" t="s">
        <v>3</v>
      </c>
      <c r="C11" s="115" t="s">
        <v>51</v>
      </c>
      <c r="D11" s="116"/>
      <c r="E11" s="115" t="s">
        <v>52</v>
      </c>
      <c r="F11" s="116"/>
      <c r="G11" s="115" t="s">
        <v>53</v>
      </c>
      <c r="H11" s="116"/>
      <c r="I11" s="117" t="s">
        <v>11</v>
      </c>
      <c r="J11" s="118"/>
    </row>
    <row r="12" spans="1:11" ht="97.5" x14ac:dyDescent="0.25">
      <c r="A12" s="23"/>
      <c r="B12" s="114"/>
      <c r="C12" s="28" t="s">
        <v>122</v>
      </c>
      <c r="D12" s="15" t="s">
        <v>111</v>
      </c>
      <c r="E12" s="28" t="s">
        <v>122</v>
      </c>
      <c r="F12" s="15" t="s">
        <v>111</v>
      </c>
      <c r="G12" s="28" t="s">
        <v>122</v>
      </c>
      <c r="H12" s="15" t="s">
        <v>111</v>
      </c>
      <c r="I12" s="119"/>
      <c r="J12" s="120"/>
    </row>
    <row r="13" spans="1:11" ht="39" x14ac:dyDescent="0.25">
      <c r="B13" s="41" t="s">
        <v>124</v>
      </c>
      <c r="C13" s="4">
        <v>364</v>
      </c>
      <c r="D13" s="5">
        <v>19407</v>
      </c>
      <c r="E13" s="4">
        <v>141</v>
      </c>
      <c r="F13" s="5">
        <v>20071</v>
      </c>
      <c r="G13" s="4">
        <v>33</v>
      </c>
      <c r="H13" s="5">
        <v>11844</v>
      </c>
      <c r="I13" s="6">
        <f>G13+E13+C13</f>
        <v>538</v>
      </c>
      <c r="J13" s="38">
        <f>D13+F13+H13</f>
        <v>51322</v>
      </c>
      <c r="K13" s="23"/>
    </row>
    <row r="14" spans="1:11" ht="19.5" x14ac:dyDescent="0.25">
      <c r="A14" s="23"/>
      <c r="B14" s="41" t="s">
        <v>125</v>
      </c>
      <c r="C14" s="4">
        <v>18</v>
      </c>
      <c r="D14" s="5">
        <v>1966</v>
      </c>
      <c r="E14" s="4">
        <v>0</v>
      </c>
      <c r="F14" s="5">
        <v>0</v>
      </c>
      <c r="G14" s="4">
        <v>0</v>
      </c>
      <c r="H14" s="5">
        <v>0</v>
      </c>
      <c r="I14" s="6">
        <f>G14+E14+C14</f>
        <v>18</v>
      </c>
      <c r="J14" s="38">
        <f>D14+F14+H14</f>
        <v>1966</v>
      </c>
      <c r="K14" s="23"/>
    </row>
    <row r="15" spans="1:11" ht="39" x14ac:dyDescent="0.25">
      <c r="A15" s="23"/>
      <c r="B15" s="41" t="s">
        <v>126</v>
      </c>
      <c r="C15" s="4">
        <v>46</v>
      </c>
      <c r="D15" s="5">
        <v>4549</v>
      </c>
      <c r="E15" s="4">
        <v>0</v>
      </c>
      <c r="F15" s="5">
        <v>0</v>
      </c>
      <c r="G15" s="4">
        <v>0</v>
      </c>
      <c r="H15" s="5">
        <v>0</v>
      </c>
      <c r="I15" s="6">
        <f>G15+E15+C15</f>
        <v>46</v>
      </c>
      <c r="J15" s="38">
        <f>D15+F15+H15</f>
        <v>4549</v>
      </c>
    </row>
    <row r="16" spans="1:11" ht="19.5" x14ac:dyDescent="0.25">
      <c r="B16" s="41" t="s">
        <v>39</v>
      </c>
      <c r="C16" s="4">
        <v>3</v>
      </c>
      <c r="D16" s="5">
        <v>330</v>
      </c>
      <c r="E16" s="4">
        <v>1</v>
      </c>
      <c r="F16" s="5">
        <v>127</v>
      </c>
      <c r="G16" s="4">
        <v>1</v>
      </c>
      <c r="H16" s="5">
        <v>1</v>
      </c>
      <c r="I16" s="6">
        <f>G16+E16+C16</f>
        <v>5</v>
      </c>
      <c r="J16" s="38">
        <f>D16+F16+H16</f>
        <v>458</v>
      </c>
    </row>
    <row r="17" spans="2:11" ht="19.5" x14ac:dyDescent="0.4">
      <c r="B17" s="40" t="s">
        <v>120</v>
      </c>
      <c r="C17" s="36">
        <f t="shared" ref="C17:J17" si="0">SUM(C13:C16)</f>
        <v>431</v>
      </c>
      <c r="D17" s="34">
        <f t="shared" si="0"/>
        <v>26252</v>
      </c>
      <c r="E17" s="36">
        <f t="shared" si="0"/>
        <v>142</v>
      </c>
      <c r="F17" s="36">
        <f t="shared" si="0"/>
        <v>20198</v>
      </c>
      <c r="G17" s="36">
        <f t="shared" si="0"/>
        <v>34</v>
      </c>
      <c r="H17" s="34">
        <f t="shared" si="0"/>
        <v>11845</v>
      </c>
      <c r="I17" s="34">
        <f t="shared" si="0"/>
        <v>607</v>
      </c>
      <c r="J17" s="39">
        <f t="shared" si="0"/>
        <v>58295</v>
      </c>
      <c r="K17" s="23"/>
    </row>
    <row r="18" spans="2:11" ht="15" customHeight="1" x14ac:dyDescent="0.25">
      <c r="B18" s="23"/>
      <c r="C18" s="23"/>
      <c r="D18" s="23"/>
      <c r="E18" s="23"/>
      <c r="F18" s="23"/>
      <c r="G18" s="23"/>
      <c r="H18" s="23"/>
      <c r="I18" s="23"/>
    </row>
    <row r="20" spans="2:11" ht="15" customHeight="1" x14ac:dyDescent="0.25">
      <c r="C20" s="19" t="s">
        <v>121</v>
      </c>
      <c r="D20" t="s">
        <v>111</v>
      </c>
    </row>
    <row r="21" spans="2:11" ht="15.75" customHeight="1" x14ac:dyDescent="0.25">
      <c r="B21" t="s">
        <v>51</v>
      </c>
      <c r="C21">
        <v>431</v>
      </c>
      <c r="D21" s="14">
        <v>26252</v>
      </c>
    </row>
    <row r="22" spans="2:11" ht="15.75" customHeight="1" x14ac:dyDescent="0.25">
      <c r="B22" t="s">
        <v>52</v>
      </c>
      <c r="C22">
        <v>142</v>
      </c>
      <c r="D22" s="14">
        <v>20198</v>
      </c>
    </row>
    <row r="23" spans="2:11" ht="15.75" customHeight="1" x14ac:dyDescent="0.25">
      <c r="B23" t="s">
        <v>53</v>
      </c>
      <c r="C23">
        <v>34</v>
      </c>
      <c r="D23" s="14">
        <v>11845</v>
      </c>
    </row>
    <row r="24" spans="2:11" ht="15.75" customHeight="1" x14ac:dyDescent="0.25">
      <c r="B24" s="19" t="s">
        <v>120</v>
      </c>
      <c r="C24">
        <v>607</v>
      </c>
      <c r="D24" s="14">
        <v>58295</v>
      </c>
    </row>
    <row r="25" spans="2:11" ht="15.75" customHeight="1" x14ac:dyDescent="0.25"/>
    <row r="26" spans="2:11" ht="15.75" customHeight="1" x14ac:dyDescent="0.25"/>
    <row r="27" spans="2:11" ht="15.75" customHeight="1" x14ac:dyDescent="0.25"/>
    <row r="28" spans="2:11" ht="15.75" customHeight="1" x14ac:dyDescent="0.25"/>
    <row r="29" spans="2:11" ht="15.75" customHeight="1" x14ac:dyDescent="0.25"/>
    <row r="30" spans="2:11" ht="15.75" customHeight="1" x14ac:dyDescent="0.25"/>
    <row r="31" spans="2:11" ht="15.75" customHeight="1" x14ac:dyDescent="0.25"/>
    <row r="32" spans="2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Xy0Vwun6j2BKYimwvMWqJY857Rpg78oyMXdJN+xpRPYSfPI0jVSZuqrJuDbiv0lplSaBXAdTiZg7F5BDUO7VpQ==" saltValue="ncxl1cwuscw2Dp7Jo1c41g==" spinCount="100000" sheet="1" objects="1" scenarios="1"/>
  <mergeCells count="6">
    <mergeCell ref="B10:J10"/>
    <mergeCell ref="B11:B12"/>
    <mergeCell ref="C11:D11"/>
    <mergeCell ref="E11:F11"/>
    <mergeCell ref="G11:H11"/>
    <mergeCell ref="I11:J12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K995"/>
  <sheetViews>
    <sheetView showGridLines="0" topLeftCell="A4" zoomScale="60" zoomScaleNormal="60" workbookViewId="0">
      <selection activeCell="A34" sqref="A34:XFD38"/>
    </sheetView>
  </sheetViews>
  <sheetFormatPr baseColWidth="10" defaultColWidth="14.42578125" defaultRowHeight="15" customHeight="1" x14ac:dyDescent="0.25"/>
  <cols>
    <col min="2" max="2" width="47.42578125" customWidth="1"/>
    <col min="3" max="3" width="10.7109375" customWidth="1"/>
    <col min="4" max="4" width="12.42578125" bestFit="1" customWidth="1"/>
    <col min="5" max="5" width="10.7109375" customWidth="1"/>
    <col min="6" max="6" width="12.85546875" bestFit="1" customWidth="1"/>
    <col min="7" max="7" width="10.7109375" customWidth="1"/>
    <col min="8" max="8" width="12.42578125" bestFit="1" customWidth="1"/>
    <col min="9" max="9" width="10.7109375" customWidth="1"/>
    <col min="10" max="10" width="14.140625" customWidth="1"/>
    <col min="11" max="27" width="10.7109375" customWidth="1"/>
  </cols>
  <sheetData>
    <row r="6" spans="1:11" ht="15" customHeight="1" x14ac:dyDescent="0.25">
      <c r="B6" s="23"/>
    </row>
    <row r="7" spans="1:11" ht="15" customHeight="1" x14ac:dyDescent="0.25">
      <c r="B7" s="23"/>
      <c r="C7" s="23"/>
      <c r="D7" s="23"/>
      <c r="E7" s="23"/>
      <c r="F7" s="23"/>
      <c r="G7" s="23"/>
      <c r="H7" s="23"/>
      <c r="I7" s="23"/>
      <c r="J7" s="23"/>
      <c r="K7" s="23"/>
    </row>
    <row r="8" spans="1:11" ht="29.25" x14ac:dyDescent="0.55000000000000004">
      <c r="A8" s="23"/>
      <c r="B8" s="121" t="s">
        <v>114</v>
      </c>
      <c r="C8" s="122"/>
      <c r="D8" s="122"/>
      <c r="E8" s="122"/>
      <c r="F8" s="122"/>
      <c r="G8" s="122"/>
      <c r="H8" s="122"/>
      <c r="I8" s="122"/>
      <c r="J8" s="122"/>
      <c r="K8" s="23"/>
    </row>
    <row r="9" spans="1:11" ht="15" customHeight="1" x14ac:dyDescent="0.25">
      <c r="B9" s="123" t="s">
        <v>3</v>
      </c>
      <c r="C9" s="125" t="s">
        <v>51</v>
      </c>
      <c r="D9" s="126"/>
      <c r="E9" s="125" t="s">
        <v>52</v>
      </c>
      <c r="F9" s="126"/>
      <c r="G9" s="125" t="s">
        <v>53</v>
      </c>
      <c r="H9" s="126"/>
      <c r="I9" s="127" t="s">
        <v>11</v>
      </c>
      <c r="J9" s="120"/>
      <c r="K9" s="23"/>
    </row>
    <row r="10" spans="1:11" ht="97.5" x14ac:dyDescent="0.25">
      <c r="B10" s="124"/>
      <c r="C10" s="28" t="s">
        <v>122</v>
      </c>
      <c r="D10" s="15" t="s">
        <v>111</v>
      </c>
      <c r="E10" s="28" t="s">
        <v>122</v>
      </c>
      <c r="F10" s="15" t="s">
        <v>111</v>
      </c>
      <c r="G10" s="28" t="s">
        <v>122</v>
      </c>
      <c r="H10" s="15" t="s">
        <v>111</v>
      </c>
      <c r="I10" s="119"/>
      <c r="J10" s="120"/>
    </row>
    <row r="11" spans="1:11" ht="19.5" x14ac:dyDescent="0.25">
      <c r="B11" s="51" t="s">
        <v>12</v>
      </c>
      <c r="C11" s="10">
        <v>16</v>
      </c>
      <c r="D11" s="11">
        <v>145</v>
      </c>
      <c r="E11" s="10"/>
      <c r="F11" s="11">
        <v>94</v>
      </c>
      <c r="G11" s="10">
        <v>2</v>
      </c>
      <c r="H11" s="11">
        <v>782</v>
      </c>
      <c r="I11" s="12">
        <f>C11+E11+G11</f>
        <v>18</v>
      </c>
      <c r="J11" s="42">
        <f>D11+F11+H11</f>
        <v>1021</v>
      </c>
    </row>
    <row r="12" spans="1:11" ht="19.5" x14ac:dyDescent="0.25">
      <c r="B12" s="51" t="s">
        <v>13</v>
      </c>
      <c r="C12" s="10">
        <v>0</v>
      </c>
      <c r="D12" s="11">
        <v>7</v>
      </c>
      <c r="E12" s="10">
        <v>0</v>
      </c>
      <c r="F12" s="11">
        <v>6</v>
      </c>
      <c r="G12" s="10">
        <v>0</v>
      </c>
      <c r="H12" s="11">
        <v>0</v>
      </c>
      <c r="I12" s="10">
        <v>0</v>
      </c>
      <c r="J12" s="42">
        <f t="shared" ref="J12:J29" si="0">D12+F12+H12</f>
        <v>13</v>
      </c>
    </row>
    <row r="13" spans="1:11" ht="19.5" x14ac:dyDescent="0.25">
      <c r="B13" s="51" t="s">
        <v>14</v>
      </c>
      <c r="C13" s="10">
        <v>1</v>
      </c>
      <c r="D13" s="11">
        <v>8</v>
      </c>
      <c r="E13" s="10">
        <v>0</v>
      </c>
      <c r="F13" s="11">
        <v>15</v>
      </c>
      <c r="G13" s="10">
        <v>0</v>
      </c>
      <c r="H13" s="11">
        <v>0</v>
      </c>
      <c r="I13" s="12">
        <f t="shared" ref="I13:I20" si="1">SUM(C13+E13+G13)</f>
        <v>1</v>
      </c>
      <c r="J13" s="42">
        <f t="shared" si="0"/>
        <v>23</v>
      </c>
    </row>
    <row r="14" spans="1:11" ht="19.5" x14ac:dyDescent="0.25">
      <c r="B14" s="51" t="s">
        <v>15</v>
      </c>
      <c r="C14" s="10">
        <v>16</v>
      </c>
      <c r="D14" s="11">
        <v>229</v>
      </c>
      <c r="E14" s="10">
        <v>15</v>
      </c>
      <c r="F14" s="11">
        <v>2104</v>
      </c>
      <c r="G14" s="10">
        <v>15</v>
      </c>
      <c r="H14" s="11">
        <v>9544</v>
      </c>
      <c r="I14" s="12">
        <f t="shared" si="1"/>
        <v>46</v>
      </c>
      <c r="J14" s="42">
        <f t="shared" si="0"/>
        <v>11877</v>
      </c>
    </row>
    <row r="15" spans="1:11" ht="19.5" x14ac:dyDescent="0.25">
      <c r="B15" s="51" t="s">
        <v>16</v>
      </c>
      <c r="C15" s="10">
        <v>78</v>
      </c>
      <c r="D15" s="11">
        <v>1260</v>
      </c>
      <c r="E15" s="10">
        <v>1144</v>
      </c>
      <c r="F15" s="11">
        <v>5432</v>
      </c>
      <c r="G15" s="10">
        <v>807</v>
      </c>
      <c r="H15" s="11">
        <v>7465</v>
      </c>
      <c r="I15" s="12">
        <f t="shared" si="1"/>
        <v>2029</v>
      </c>
      <c r="J15" s="42">
        <f t="shared" si="0"/>
        <v>14157</v>
      </c>
    </row>
    <row r="16" spans="1:11" ht="19.5" x14ac:dyDescent="0.25">
      <c r="B16" s="51" t="s">
        <v>17</v>
      </c>
      <c r="C16" s="10">
        <v>4</v>
      </c>
      <c r="D16" s="11">
        <v>125</v>
      </c>
      <c r="E16" s="10">
        <v>30</v>
      </c>
      <c r="F16" s="11">
        <v>439</v>
      </c>
      <c r="G16" s="10">
        <v>18</v>
      </c>
      <c r="H16" s="11">
        <v>550</v>
      </c>
      <c r="I16" s="12">
        <f t="shared" si="1"/>
        <v>52</v>
      </c>
      <c r="J16" s="42">
        <f t="shared" si="0"/>
        <v>1114</v>
      </c>
    </row>
    <row r="17" spans="2:10" ht="19.5" x14ac:dyDescent="0.25">
      <c r="B17" s="51" t="s">
        <v>18</v>
      </c>
      <c r="C17" s="10">
        <v>41</v>
      </c>
      <c r="D17" s="11">
        <v>519</v>
      </c>
      <c r="E17" s="10">
        <v>0</v>
      </c>
      <c r="F17" s="11">
        <v>1</v>
      </c>
      <c r="G17" s="44">
        <v>1</v>
      </c>
      <c r="H17" s="45">
        <v>1</v>
      </c>
      <c r="I17" s="46">
        <f t="shared" si="1"/>
        <v>42</v>
      </c>
      <c r="J17" s="42">
        <f t="shared" si="0"/>
        <v>521</v>
      </c>
    </row>
    <row r="18" spans="2:10" ht="19.5" x14ac:dyDescent="0.25">
      <c r="B18" s="51" t="s">
        <v>19</v>
      </c>
      <c r="C18" s="10">
        <v>3</v>
      </c>
      <c r="D18" s="11">
        <v>43</v>
      </c>
      <c r="E18" s="10">
        <v>2</v>
      </c>
      <c r="F18" s="43">
        <v>409</v>
      </c>
      <c r="G18" s="21">
        <v>1</v>
      </c>
      <c r="H18" s="54">
        <v>104</v>
      </c>
      <c r="I18" s="53">
        <f t="shared" si="1"/>
        <v>6</v>
      </c>
      <c r="J18" s="61">
        <f t="shared" si="0"/>
        <v>556</v>
      </c>
    </row>
    <row r="19" spans="2:10" ht="19.5" x14ac:dyDescent="0.25">
      <c r="B19" s="51" t="s">
        <v>20</v>
      </c>
      <c r="C19" s="10">
        <v>4</v>
      </c>
      <c r="D19" s="11">
        <v>256</v>
      </c>
      <c r="E19" s="10">
        <v>1</v>
      </c>
      <c r="F19" s="43">
        <v>346</v>
      </c>
      <c r="G19" s="57">
        <v>15</v>
      </c>
      <c r="H19" s="55">
        <v>132</v>
      </c>
      <c r="I19" s="47">
        <f t="shared" si="1"/>
        <v>20</v>
      </c>
      <c r="J19" s="48">
        <f t="shared" si="0"/>
        <v>734</v>
      </c>
    </row>
    <row r="20" spans="2:10" ht="19.5" x14ac:dyDescent="0.25">
      <c r="B20" s="51" t="s">
        <v>21</v>
      </c>
      <c r="C20" s="10">
        <v>561</v>
      </c>
      <c r="D20" s="11">
        <v>19353</v>
      </c>
      <c r="E20" s="10">
        <v>135</v>
      </c>
      <c r="F20" s="43">
        <v>74348</v>
      </c>
      <c r="G20" s="58">
        <v>430</v>
      </c>
      <c r="H20" s="56">
        <v>201200</v>
      </c>
      <c r="I20" s="12">
        <f t="shared" si="1"/>
        <v>1126</v>
      </c>
      <c r="J20" s="42">
        <f t="shared" si="0"/>
        <v>294901</v>
      </c>
    </row>
    <row r="21" spans="2:10" ht="15.75" customHeight="1" x14ac:dyDescent="0.25">
      <c r="B21" s="51" t="s">
        <v>22</v>
      </c>
      <c r="C21" s="10">
        <v>0</v>
      </c>
      <c r="D21" s="11">
        <v>0</v>
      </c>
      <c r="E21" s="10">
        <v>0</v>
      </c>
      <c r="F21" s="43"/>
      <c r="G21" s="58">
        <v>0</v>
      </c>
      <c r="H21" s="56">
        <v>0</v>
      </c>
      <c r="I21" s="10">
        <v>0</v>
      </c>
      <c r="J21" s="43">
        <f t="shared" si="0"/>
        <v>0</v>
      </c>
    </row>
    <row r="22" spans="2:10" ht="15.75" customHeight="1" x14ac:dyDescent="0.25">
      <c r="B22" s="51" t="s">
        <v>23</v>
      </c>
      <c r="C22" s="10">
        <v>87</v>
      </c>
      <c r="D22" s="11">
        <v>12445</v>
      </c>
      <c r="E22" s="10">
        <v>11</v>
      </c>
      <c r="F22" s="43">
        <v>14754</v>
      </c>
      <c r="G22" s="58">
        <v>12</v>
      </c>
      <c r="H22" s="56">
        <v>4043</v>
      </c>
      <c r="I22" s="12">
        <f t="shared" ref="I22:I29" si="2">SUM(C22+E22+G22)</f>
        <v>110</v>
      </c>
      <c r="J22" s="42">
        <f t="shared" si="0"/>
        <v>31242</v>
      </c>
    </row>
    <row r="23" spans="2:10" ht="15.75" customHeight="1" x14ac:dyDescent="0.25">
      <c r="B23" s="51" t="s">
        <v>24</v>
      </c>
      <c r="C23" s="10">
        <v>0</v>
      </c>
      <c r="D23" s="11">
        <v>0</v>
      </c>
      <c r="E23" s="10">
        <v>0</v>
      </c>
      <c r="F23" s="43">
        <v>0</v>
      </c>
      <c r="G23" s="58">
        <v>0</v>
      </c>
      <c r="H23" s="56">
        <v>0</v>
      </c>
      <c r="I23" s="12">
        <f t="shared" si="2"/>
        <v>0</v>
      </c>
      <c r="J23" s="42">
        <f t="shared" si="0"/>
        <v>0</v>
      </c>
    </row>
    <row r="24" spans="2:10" ht="15.75" customHeight="1" x14ac:dyDescent="0.25">
      <c r="B24" s="51" t="s">
        <v>25</v>
      </c>
      <c r="C24" s="10">
        <v>153</v>
      </c>
      <c r="D24" s="11">
        <v>6184</v>
      </c>
      <c r="E24" s="10">
        <v>15</v>
      </c>
      <c r="F24" s="43">
        <v>3667</v>
      </c>
      <c r="G24" s="58">
        <v>9</v>
      </c>
      <c r="H24" s="56">
        <v>18381</v>
      </c>
      <c r="I24" s="12">
        <f t="shared" si="2"/>
        <v>177</v>
      </c>
      <c r="J24" s="42">
        <f t="shared" si="0"/>
        <v>28232</v>
      </c>
    </row>
    <row r="25" spans="2:10" ht="15.75" customHeight="1" x14ac:dyDescent="0.25">
      <c r="B25" s="51" t="s">
        <v>26</v>
      </c>
      <c r="C25" s="10">
        <v>25</v>
      </c>
      <c r="D25" s="11">
        <v>2142</v>
      </c>
      <c r="E25" s="10">
        <v>2</v>
      </c>
      <c r="F25" s="43">
        <v>716</v>
      </c>
      <c r="G25" s="58">
        <v>2</v>
      </c>
      <c r="H25" s="56">
        <v>397</v>
      </c>
      <c r="I25" s="12">
        <f t="shared" si="2"/>
        <v>29</v>
      </c>
      <c r="J25" s="42">
        <f t="shared" si="0"/>
        <v>3255</v>
      </c>
    </row>
    <row r="26" spans="2:10" ht="15.75" customHeight="1" x14ac:dyDescent="0.25">
      <c r="B26" s="51" t="s">
        <v>46</v>
      </c>
      <c r="C26" s="10">
        <v>2113</v>
      </c>
      <c r="D26" s="11">
        <v>130459</v>
      </c>
      <c r="E26" s="10">
        <v>6</v>
      </c>
      <c r="F26" s="43">
        <v>1961</v>
      </c>
      <c r="G26" s="58">
        <v>6</v>
      </c>
      <c r="H26" s="56">
        <v>729</v>
      </c>
      <c r="I26" s="12">
        <f>C26+E26+G26</f>
        <v>2125</v>
      </c>
      <c r="J26" s="42">
        <f t="shared" si="0"/>
        <v>133149</v>
      </c>
    </row>
    <row r="27" spans="2:10" ht="15.75" customHeight="1" x14ac:dyDescent="0.25">
      <c r="B27" s="51" t="s">
        <v>47</v>
      </c>
      <c r="C27" s="13">
        <v>2394</v>
      </c>
      <c r="D27" s="11">
        <v>9163</v>
      </c>
      <c r="E27" s="10">
        <v>764</v>
      </c>
      <c r="F27" s="43">
        <v>153572</v>
      </c>
      <c r="G27" s="58">
        <v>1493</v>
      </c>
      <c r="H27" s="56">
        <v>61527</v>
      </c>
      <c r="I27" s="12">
        <f>C27+E27+G27</f>
        <v>4651</v>
      </c>
      <c r="J27" s="42">
        <f t="shared" si="0"/>
        <v>224262</v>
      </c>
    </row>
    <row r="28" spans="2:10" ht="39" x14ac:dyDescent="0.25">
      <c r="B28" s="52" t="s">
        <v>49</v>
      </c>
      <c r="C28" s="10">
        <v>109</v>
      </c>
      <c r="D28" s="11">
        <v>138</v>
      </c>
      <c r="E28" s="10"/>
      <c r="F28" s="43">
        <v>0</v>
      </c>
      <c r="G28" s="58"/>
      <c r="H28" s="56">
        <v>0</v>
      </c>
      <c r="I28" s="12">
        <f t="shared" si="2"/>
        <v>109</v>
      </c>
      <c r="J28" s="42">
        <f t="shared" si="0"/>
        <v>138</v>
      </c>
    </row>
    <row r="29" spans="2:10" ht="15.75" customHeight="1" x14ac:dyDescent="0.25">
      <c r="B29" s="51" t="s">
        <v>27</v>
      </c>
      <c r="C29" s="10">
        <v>246</v>
      </c>
      <c r="D29" s="11">
        <v>700</v>
      </c>
      <c r="E29" s="10">
        <v>11</v>
      </c>
      <c r="F29" s="43">
        <v>442</v>
      </c>
      <c r="G29" s="59">
        <v>10</v>
      </c>
      <c r="H29" s="56">
        <v>1906</v>
      </c>
      <c r="I29" s="12">
        <f t="shared" si="2"/>
        <v>267</v>
      </c>
      <c r="J29" s="42">
        <f t="shared" si="0"/>
        <v>3048</v>
      </c>
    </row>
    <row r="30" spans="2:10" ht="15.75" customHeight="1" x14ac:dyDescent="0.4">
      <c r="B30" s="40" t="s">
        <v>120</v>
      </c>
      <c r="C30" s="49">
        <f t="shared" ref="C30:J30" si="3">SUM(C11:C29)</f>
        <v>5851</v>
      </c>
      <c r="D30" s="49">
        <f t="shared" si="3"/>
        <v>183176</v>
      </c>
      <c r="E30" s="49">
        <f t="shared" si="3"/>
        <v>2136</v>
      </c>
      <c r="F30" s="50">
        <f t="shared" si="3"/>
        <v>258306</v>
      </c>
      <c r="G30" s="60">
        <f t="shared" si="3"/>
        <v>2821</v>
      </c>
      <c r="H30" s="49">
        <f t="shared" si="3"/>
        <v>306761</v>
      </c>
      <c r="I30" s="49">
        <f t="shared" si="3"/>
        <v>10808</v>
      </c>
      <c r="J30" s="50">
        <f t="shared" si="3"/>
        <v>748243</v>
      </c>
    </row>
    <row r="31" spans="2:10" ht="15.75" customHeight="1" x14ac:dyDescent="0.25">
      <c r="C31" s="23"/>
      <c r="D31" s="23"/>
      <c r="E31" s="23"/>
      <c r="F31" s="23"/>
      <c r="G31" s="23"/>
    </row>
    <row r="32" spans="2:10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O4KU+mGbdEzWiS/jvNyWYL0GDyEgNIrLeVcZaWxxfR1LSWq3A8hg38pFo8ZX5YXzXKH3oNDwplKn052sfNoCjA==" saltValue="+llO26luI9n1uen1QkPOsw==" spinCount="100000" sheet="1" objects="1" scenarios="1"/>
  <mergeCells count="6">
    <mergeCell ref="B8:J8"/>
    <mergeCell ref="B9:B10"/>
    <mergeCell ref="C9:D9"/>
    <mergeCell ref="E9:F9"/>
    <mergeCell ref="G9:H9"/>
    <mergeCell ref="I9:J10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J995"/>
  <sheetViews>
    <sheetView showGridLines="0" zoomScale="80" zoomScaleNormal="80" workbookViewId="0">
      <selection activeCell="A18" sqref="A18:XFD22"/>
    </sheetView>
  </sheetViews>
  <sheetFormatPr baseColWidth="10" defaultColWidth="14.42578125" defaultRowHeight="15" customHeight="1" x14ac:dyDescent="0.25"/>
  <cols>
    <col min="2" max="2" width="33.85546875" customWidth="1"/>
    <col min="3" max="3" width="10.7109375" customWidth="1"/>
    <col min="4" max="4" width="11.42578125" customWidth="1"/>
    <col min="5" max="5" width="10.7109375" customWidth="1"/>
    <col min="6" max="6" width="11.5703125" customWidth="1"/>
    <col min="7" max="7" width="10.7109375" customWidth="1"/>
    <col min="8" max="8" width="11.7109375" customWidth="1"/>
    <col min="9" max="9" width="11.140625" customWidth="1"/>
    <col min="10" max="10" width="12" customWidth="1"/>
    <col min="11" max="27" width="10.7109375" customWidth="1"/>
  </cols>
  <sheetData>
    <row r="6" spans="2:10" ht="15" customHeight="1" x14ac:dyDescent="0.25">
      <c r="B6" s="23"/>
    </row>
    <row r="7" spans="2:10" ht="15" customHeight="1" x14ac:dyDescent="0.25">
      <c r="B7" s="23"/>
      <c r="C7" s="23"/>
      <c r="D7" s="23"/>
      <c r="E7" s="23"/>
      <c r="F7" s="23"/>
      <c r="G7" s="23"/>
      <c r="H7" s="23"/>
      <c r="I7" s="23"/>
      <c r="J7" s="23"/>
    </row>
    <row r="8" spans="2:10" ht="15" customHeight="1" x14ac:dyDescent="0.25">
      <c r="B8" s="23"/>
      <c r="C8" s="23"/>
      <c r="D8" s="23"/>
      <c r="E8" s="23"/>
      <c r="F8" s="23"/>
      <c r="G8" s="23"/>
      <c r="H8" s="23"/>
      <c r="I8" s="23"/>
      <c r="J8" s="23"/>
    </row>
    <row r="9" spans="2:10" ht="29.25" x14ac:dyDescent="0.55000000000000004">
      <c r="B9" s="128" t="s">
        <v>115</v>
      </c>
      <c r="C9" s="129"/>
      <c r="D9" s="129"/>
      <c r="E9" s="129"/>
      <c r="F9" s="129"/>
      <c r="G9" s="129"/>
      <c r="H9" s="129"/>
      <c r="I9" s="129"/>
      <c r="J9" s="130"/>
    </row>
    <row r="10" spans="2:10" x14ac:dyDescent="0.25">
      <c r="B10" s="131" t="s">
        <v>3</v>
      </c>
      <c r="C10" s="132" t="s">
        <v>51</v>
      </c>
      <c r="D10" s="110"/>
      <c r="E10" s="132" t="s">
        <v>52</v>
      </c>
      <c r="F10" s="110"/>
      <c r="G10" s="132" t="s">
        <v>53</v>
      </c>
      <c r="H10" s="110"/>
      <c r="I10" s="133" t="s">
        <v>11</v>
      </c>
      <c r="J10" s="104"/>
    </row>
    <row r="11" spans="2:10" ht="97.5" x14ac:dyDescent="0.25">
      <c r="B11" s="102"/>
      <c r="C11" s="28" t="s">
        <v>122</v>
      </c>
      <c r="D11" s="15" t="s">
        <v>111</v>
      </c>
      <c r="E11" s="28" t="s">
        <v>122</v>
      </c>
      <c r="F11" s="15" t="s">
        <v>111</v>
      </c>
      <c r="G11" s="28" t="s">
        <v>122</v>
      </c>
      <c r="H11" s="15" t="s">
        <v>111</v>
      </c>
      <c r="I11" s="103"/>
      <c r="J11" s="104"/>
    </row>
    <row r="12" spans="2:10" ht="39" x14ac:dyDescent="0.25">
      <c r="B12" s="35" t="s">
        <v>127</v>
      </c>
      <c r="C12" s="4">
        <v>6943</v>
      </c>
      <c r="D12" s="5">
        <v>6944</v>
      </c>
      <c r="E12" s="4">
        <v>6944</v>
      </c>
      <c r="F12" s="5">
        <v>6945</v>
      </c>
      <c r="G12" s="9">
        <v>6944</v>
      </c>
      <c r="H12" s="5">
        <v>6945</v>
      </c>
      <c r="I12" s="6">
        <f>SUM(C12+E12+G12)</f>
        <v>20831</v>
      </c>
      <c r="J12" s="38">
        <f>D12+F12+H12</f>
        <v>20834</v>
      </c>
    </row>
    <row r="13" spans="2:10" ht="39" x14ac:dyDescent="0.25">
      <c r="B13" s="35" t="s">
        <v>128</v>
      </c>
      <c r="C13" s="4">
        <v>6621</v>
      </c>
      <c r="D13" s="5">
        <v>6621</v>
      </c>
      <c r="E13" s="4">
        <v>0</v>
      </c>
      <c r="F13" s="5">
        <v>6621</v>
      </c>
      <c r="G13" s="4">
        <v>0</v>
      </c>
      <c r="H13" s="5">
        <v>6621</v>
      </c>
      <c r="I13" s="6">
        <f>G13+E13+C13</f>
        <v>6621</v>
      </c>
      <c r="J13" s="38">
        <f>D13+F13+H13</f>
        <v>19863</v>
      </c>
    </row>
    <row r="14" spans="2:10" ht="19.5" x14ac:dyDescent="0.25">
      <c r="B14" s="62" t="s">
        <v>38</v>
      </c>
      <c r="C14" s="4">
        <v>433</v>
      </c>
      <c r="D14" s="5">
        <v>4860</v>
      </c>
      <c r="E14" s="4">
        <v>0</v>
      </c>
      <c r="F14" s="5">
        <v>4035</v>
      </c>
      <c r="G14" s="4">
        <v>3650</v>
      </c>
      <c r="H14" s="5">
        <v>5889</v>
      </c>
      <c r="I14" s="6">
        <f>C14+E14+G14</f>
        <v>4083</v>
      </c>
      <c r="J14" s="38">
        <f>D14+F14+H14</f>
        <v>14784</v>
      </c>
    </row>
    <row r="15" spans="2:10" ht="19.5" x14ac:dyDescent="0.4">
      <c r="B15" s="40" t="s">
        <v>120</v>
      </c>
      <c r="C15" s="36">
        <f t="shared" ref="C15:I15" si="0">SUM(C12:C14)</f>
        <v>13997</v>
      </c>
      <c r="D15" s="36">
        <f t="shared" si="0"/>
        <v>18425</v>
      </c>
      <c r="E15" s="36">
        <f t="shared" si="0"/>
        <v>6944</v>
      </c>
      <c r="F15" s="36">
        <f t="shared" si="0"/>
        <v>17601</v>
      </c>
      <c r="G15" s="36">
        <f t="shared" si="0"/>
        <v>10594</v>
      </c>
      <c r="H15" s="36">
        <f t="shared" si="0"/>
        <v>19455</v>
      </c>
      <c r="I15" s="37">
        <f t="shared" si="0"/>
        <v>31535</v>
      </c>
      <c r="J15" s="39">
        <f>SUM(J12:J14)</f>
        <v>55481</v>
      </c>
    </row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XCIFaW5IcoyM3S1qrVT88qTUEqzYyuT/ETXwKOYNEGKGh3Ey38C8dMefLzvm0kDW+gfDi9Vt0sm7tOfrREXsnw==" saltValue="jSxEYlYyQk8Qs4/dQ2ZBJA==" spinCount="100000" sheet="1" objects="1" scenarios="1"/>
  <mergeCells count="6">
    <mergeCell ref="B9:J9"/>
    <mergeCell ref="B10:B11"/>
    <mergeCell ref="C10:D10"/>
    <mergeCell ref="E10:F10"/>
    <mergeCell ref="G10:H10"/>
    <mergeCell ref="I10:J11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J1000"/>
  <sheetViews>
    <sheetView showGridLines="0" topLeftCell="B1" zoomScale="70" zoomScaleNormal="70" workbookViewId="0">
      <selection activeCell="H29" sqref="H29"/>
    </sheetView>
  </sheetViews>
  <sheetFormatPr baseColWidth="10" defaultColWidth="14.42578125" defaultRowHeight="15" customHeight="1" x14ac:dyDescent="0.25"/>
  <cols>
    <col min="1" max="1" width="10.7109375" customWidth="1"/>
    <col min="2" max="2" width="40" customWidth="1"/>
    <col min="3" max="3" width="10.7109375" customWidth="1"/>
    <col min="4" max="4" width="11.28515625" customWidth="1"/>
    <col min="5" max="5" width="10.7109375" customWidth="1"/>
    <col min="6" max="6" width="12" customWidth="1"/>
    <col min="7" max="7" width="10.7109375" customWidth="1"/>
    <col min="8" max="8" width="11.28515625" customWidth="1"/>
    <col min="9" max="26" width="10.7109375" customWidth="1"/>
  </cols>
  <sheetData>
    <row r="5" spans="2:10" ht="15" customHeight="1" x14ac:dyDescent="0.25">
      <c r="E5" s="23"/>
    </row>
    <row r="7" spans="2:10" ht="29.25" x14ac:dyDescent="0.55000000000000004">
      <c r="B7" s="121" t="s">
        <v>116</v>
      </c>
      <c r="C7" s="122"/>
      <c r="D7" s="122"/>
      <c r="E7" s="122"/>
      <c r="F7" s="122"/>
      <c r="G7" s="122"/>
      <c r="H7" s="122"/>
      <c r="I7" s="122"/>
      <c r="J7" s="122"/>
    </row>
    <row r="8" spans="2:10" ht="15" customHeight="1" x14ac:dyDescent="0.25">
      <c r="B8" s="131" t="s">
        <v>3</v>
      </c>
      <c r="C8" s="115" t="s">
        <v>51</v>
      </c>
      <c r="D8" s="116"/>
      <c r="E8" s="115" t="s">
        <v>52</v>
      </c>
      <c r="F8" s="116"/>
      <c r="G8" s="115" t="s">
        <v>53</v>
      </c>
      <c r="H8" s="116"/>
      <c r="I8" s="134" t="s">
        <v>11</v>
      </c>
      <c r="J8" s="104"/>
    </row>
    <row r="9" spans="2:10" ht="97.5" x14ac:dyDescent="0.25">
      <c r="B9" s="102"/>
      <c r="C9" s="28" t="s">
        <v>122</v>
      </c>
      <c r="D9" s="15" t="s">
        <v>111</v>
      </c>
      <c r="E9" s="28" t="s">
        <v>122</v>
      </c>
      <c r="F9" s="15" t="s">
        <v>111</v>
      </c>
      <c r="G9" s="28" t="s">
        <v>122</v>
      </c>
      <c r="H9" s="15" t="s">
        <v>111</v>
      </c>
      <c r="I9" s="135"/>
      <c r="J9" s="136"/>
    </row>
    <row r="10" spans="2:10" ht="19.5" x14ac:dyDescent="0.25">
      <c r="B10" s="51" t="s">
        <v>32</v>
      </c>
      <c r="C10" s="1">
        <v>1</v>
      </c>
      <c r="D10" s="3">
        <v>3</v>
      </c>
      <c r="E10" s="1">
        <v>0</v>
      </c>
      <c r="F10" s="3">
        <v>2</v>
      </c>
      <c r="G10" s="1">
        <v>0</v>
      </c>
      <c r="H10" s="3"/>
      <c r="I10" s="2">
        <f t="shared" ref="I10:I15" si="0">G10+E10+C10</f>
        <v>1</v>
      </c>
      <c r="J10" s="63">
        <f>D10+F10+H10</f>
        <v>5</v>
      </c>
    </row>
    <row r="11" spans="2:10" ht="19.5" x14ac:dyDescent="0.25">
      <c r="B11" s="51" t="s">
        <v>33</v>
      </c>
      <c r="C11" s="1">
        <v>103</v>
      </c>
      <c r="D11" s="3">
        <v>189</v>
      </c>
      <c r="E11" s="1">
        <v>111</v>
      </c>
      <c r="F11" s="3">
        <v>251</v>
      </c>
      <c r="G11" s="1">
        <v>54</v>
      </c>
      <c r="H11" s="3">
        <v>115</v>
      </c>
      <c r="I11" s="2">
        <f t="shared" si="0"/>
        <v>268</v>
      </c>
      <c r="J11" s="64">
        <f t="shared" ref="J11:J15" si="1">D11+F11+H11</f>
        <v>555</v>
      </c>
    </row>
    <row r="12" spans="2:10" ht="19.5" x14ac:dyDescent="0.25">
      <c r="B12" s="51" t="s">
        <v>34</v>
      </c>
      <c r="C12" s="1">
        <v>1</v>
      </c>
      <c r="D12" s="3">
        <v>1</v>
      </c>
      <c r="E12" s="1">
        <v>6</v>
      </c>
      <c r="F12" s="3">
        <v>6</v>
      </c>
      <c r="G12" s="1">
        <v>0</v>
      </c>
      <c r="H12" s="3">
        <v>0</v>
      </c>
      <c r="I12" s="2">
        <f t="shared" si="0"/>
        <v>7</v>
      </c>
      <c r="J12" s="64">
        <f t="shared" si="1"/>
        <v>7</v>
      </c>
    </row>
    <row r="13" spans="2:10" ht="19.5" x14ac:dyDescent="0.25">
      <c r="B13" s="51" t="s">
        <v>35</v>
      </c>
      <c r="C13" s="1">
        <v>0</v>
      </c>
      <c r="D13" s="3">
        <v>0</v>
      </c>
      <c r="E13" s="1">
        <v>0</v>
      </c>
      <c r="F13" s="3">
        <v>0</v>
      </c>
      <c r="G13" s="1">
        <v>0</v>
      </c>
      <c r="H13" s="3">
        <v>0</v>
      </c>
      <c r="I13" s="2">
        <f t="shared" si="0"/>
        <v>0</v>
      </c>
      <c r="J13" s="64">
        <f t="shared" si="1"/>
        <v>0</v>
      </c>
    </row>
    <row r="14" spans="2:10" ht="19.5" x14ac:dyDescent="0.25">
      <c r="B14" s="51" t="s">
        <v>36</v>
      </c>
      <c r="C14" s="1">
        <v>80</v>
      </c>
      <c r="D14" s="3">
        <v>175</v>
      </c>
      <c r="E14" s="1">
        <v>10</v>
      </c>
      <c r="F14" s="3">
        <v>33</v>
      </c>
      <c r="G14" s="1">
        <v>0</v>
      </c>
      <c r="H14" s="3">
        <v>2</v>
      </c>
      <c r="I14" s="2">
        <f t="shared" si="0"/>
        <v>90</v>
      </c>
      <c r="J14" s="64">
        <f t="shared" si="1"/>
        <v>210</v>
      </c>
    </row>
    <row r="15" spans="2:10" ht="39" x14ac:dyDescent="0.25">
      <c r="B15" s="52" t="s">
        <v>37</v>
      </c>
      <c r="C15" s="1">
        <v>3501</v>
      </c>
      <c r="D15" s="3">
        <v>6417</v>
      </c>
      <c r="E15" s="1">
        <v>2526</v>
      </c>
      <c r="F15" s="3">
        <v>5681</v>
      </c>
      <c r="G15" s="1">
        <v>2210</v>
      </c>
      <c r="H15" s="3">
        <v>7749</v>
      </c>
      <c r="I15" s="2">
        <f t="shared" si="0"/>
        <v>8237</v>
      </c>
      <c r="J15" s="64">
        <f t="shared" si="1"/>
        <v>19847</v>
      </c>
    </row>
    <row r="16" spans="2:10" ht="19.5" x14ac:dyDescent="0.4">
      <c r="B16" s="65" t="s">
        <v>120</v>
      </c>
      <c r="C16" s="66">
        <f t="shared" ref="C16:J16" si="2">SUM(C10:C15)</f>
        <v>3686</v>
      </c>
      <c r="D16" s="66">
        <f t="shared" si="2"/>
        <v>6785</v>
      </c>
      <c r="E16" s="66">
        <f t="shared" si="2"/>
        <v>2653</v>
      </c>
      <c r="F16" s="66">
        <f t="shared" si="2"/>
        <v>5973</v>
      </c>
      <c r="G16" s="66">
        <f t="shared" si="2"/>
        <v>2264</v>
      </c>
      <c r="H16" s="66">
        <f t="shared" si="2"/>
        <v>7866</v>
      </c>
      <c r="I16" s="67">
        <f t="shared" si="2"/>
        <v>8603</v>
      </c>
      <c r="J16" s="68">
        <f t="shared" si="2"/>
        <v>20624</v>
      </c>
    </row>
    <row r="17" spans="2:10" ht="15" customHeight="1" x14ac:dyDescent="0.25">
      <c r="B17" s="23"/>
      <c r="C17" s="23"/>
      <c r="D17" s="23"/>
      <c r="E17" s="23"/>
      <c r="F17" s="23"/>
      <c r="G17" s="23"/>
      <c r="H17" s="23"/>
      <c r="I17" s="23"/>
      <c r="J17" s="23"/>
    </row>
    <row r="21" spans="2:10" ht="15.75" customHeight="1" x14ac:dyDescent="0.25"/>
    <row r="22" spans="2:10" ht="15.75" customHeight="1" x14ac:dyDescent="0.25"/>
    <row r="23" spans="2:10" ht="15.75" customHeight="1" x14ac:dyDescent="0.25"/>
    <row r="24" spans="2:10" ht="15.75" customHeight="1" x14ac:dyDescent="0.25"/>
    <row r="25" spans="2:10" ht="15.75" customHeight="1" x14ac:dyDescent="0.25"/>
    <row r="26" spans="2:10" ht="15.75" customHeight="1" x14ac:dyDescent="0.25"/>
    <row r="27" spans="2:10" ht="15.75" customHeight="1" x14ac:dyDescent="0.25"/>
    <row r="28" spans="2:10" ht="15.75" customHeight="1" x14ac:dyDescent="0.25"/>
    <row r="29" spans="2:10" ht="15.75" customHeight="1" x14ac:dyDescent="0.25"/>
    <row r="30" spans="2:10" ht="15.75" customHeight="1" x14ac:dyDescent="0.25"/>
    <row r="31" spans="2:10" ht="15.75" customHeight="1" x14ac:dyDescent="0.25"/>
    <row r="32" spans="2:10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VDkcniqweOorYxI1/0tBXlXxo7kOSARxCqUy1t+KS4Rk2RwcS5iwFbtv1ltb1xU1ih9KZGJxeQW90+oWF8os5g==" saltValue="t8OfbMtOaP8vWVHtYUwY9Q==" spinCount="100000" sheet="1" objects="1" scenarios="1"/>
  <mergeCells count="6">
    <mergeCell ref="B7:J7"/>
    <mergeCell ref="B8:B9"/>
    <mergeCell ref="C8:D8"/>
    <mergeCell ref="E8:F8"/>
    <mergeCell ref="G8:H8"/>
    <mergeCell ref="I8:J9"/>
  </mergeCell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5:K1000"/>
  <sheetViews>
    <sheetView showGridLines="0" zoomScale="80" zoomScaleNormal="80" workbookViewId="0">
      <selection activeCell="H18" sqref="H18"/>
    </sheetView>
  </sheetViews>
  <sheetFormatPr baseColWidth="10" defaultColWidth="14.42578125" defaultRowHeight="15" customHeight="1" x14ac:dyDescent="0.25"/>
  <cols>
    <col min="2" max="2" width="37.85546875" customWidth="1"/>
    <col min="3" max="3" width="10.7109375" customWidth="1"/>
    <col min="4" max="4" width="11.42578125" customWidth="1"/>
    <col min="5" max="5" width="10.7109375" customWidth="1"/>
    <col min="6" max="6" width="11.85546875" customWidth="1"/>
    <col min="7" max="7" width="10.7109375" customWidth="1"/>
    <col min="8" max="8" width="11.28515625" customWidth="1"/>
    <col min="9" max="27" width="10.7109375" customWidth="1"/>
  </cols>
  <sheetData>
    <row r="5" spans="1:11" ht="29.25" x14ac:dyDescent="0.25">
      <c r="A5" s="23"/>
      <c r="B5" s="112" t="s">
        <v>117</v>
      </c>
      <c r="C5" s="112"/>
      <c r="D5" s="112"/>
      <c r="E5" s="112"/>
      <c r="F5" s="112"/>
      <c r="G5" s="112"/>
      <c r="H5" s="112"/>
      <c r="I5" s="112"/>
      <c r="J5" s="112"/>
      <c r="K5" s="23"/>
    </row>
    <row r="6" spans="1:11" ht="15" customHeight="1" x14ac:dyDescent="0.25">
      <c r="A6" s="23"/>
      <c r="B6" s="123" t="s">
        <v>3</v>
      </c>
      <c r="C6" s="137" t="s">
        <v>51</v>
      </c>
      <c r="D6" s="126"/>
      <c r="E6" s="137" t="s">
        <v>52</v>
      </c>
      <c r="F6" s="126"/>
      <c r="G6" s="137" t="s">
        <v>53</v>
      </c>
      <c r="H6" s="126"/>
      <c r="I6" s="138" t="s">
        <v>11</v>
      </c>
      <c r="J6" s="120"/>
      <c r="K6" s="23"/>
    </row>
    <row r="7" spans="1:11" ht="97.5" x14ac:dyDescent="0.25">
      <c r="A7" s="23"/>
      <c r="B7" s="120"/>
      <c r="C7" s="28" t="s">
        <v>122</v>
      </c>
      <c r="D7" s="15" t="s">
        <v>111</v>
      </c>
      <c r="E7" s="28" t="s">
        <v>122</v>
      </c>
      <c r="F7" s="15" t="s">
        <v>111</v>
      </c>
      <c r="G7" s="28" t="s">
        <v>122</v>
      </c>
      <c r="H7" s="15" t="s">
        <v>111</v>
      </c>
      <c r="I7" s="119"/>
      <c r="J7" s="120"/>
    </row>
    <row r="8" spans="1:11" ht="39" x14ac:dyDescent="0.25">
      <c r="B8" s="35" t="s">
        <v>45</v>
      </c>
      <c r="C8" s="4">
        <v>27</v>
      </c>
      <c r="D8" s="5">
        <v>4126</v>
      </c>
      <c r="E8" s="4">
        <v>258</v>
      </c>
      <c r="F8" s="5">
        <v>4156</v>
      </c>
      <c r="G8" s="4">
        <v>408</v>
      </c>
      <c r="H8" s="5">
        <v>954</v>
      </c>
      <c r="I8" s="6">
        <f>G8+E8+C8</f>
        <v>693</v>
      </c>
      <c r="J8" s="38">
        <f>D8+F8+H8</f>
        <v>9236</v>
      </c>
      <c r="K8" s="23"/>
    </row>
    <row r="9" spans="1:11" ht="19.5" x14ac:dyDescent="0.25">
      <c r="B9" s="35" t="s">
        <v>40</v>
      </c>
      <c r="C9" s="4">
        <v>3210</v>
      </c>
      <c r="D9" s="5">
        <v>4697</v>
      </c>
      <c r="E9" s="4">
        <v>2422</v>
      </c>
      <c r="F9" s="5">
        <v>5189</v>
      </c>
      <c r="G9" s="4">
        <v>2380</v>
      </c>
      <c r="H9" s="5">
        <v>5993</v>
      </c>
      <c r="I9" s="6">
        <f>G9+E9+C9</f>
        <v>8012</v>
      </c>
      <c r="J9" s="38">
        <f>D9+F9+H9</f>
        <v>15879</v>
      </c>
    </row>
    <row r="10" spans="1:11" ht="19.5" x14ac:dyDescent="0.25">
      <c r="B10" s="35" t="s">
        <v>41</v>
      </c>
      <c r="C10" s="4">
        <v>0</v>
      </c>
      <c r="D10" s="5">
        <v>9649</v>
      </c>
      <c r="E10" s="4">
        <v>11802</v>
      </c>
      <c r="F10" s="5">
        <v>14194</v>
      </c>
      <c r="G10" s="4">
        <v>5195</v>
      </c>
      <c r="H10" s="5">
        <v>6256</v>
      </c>
      <c r="I10" s="6">
        <f>G10+E10+C10</f>
        <v>16997</v>
      </c>
      <c r="J10" s="38">
        <f>D10+F10+H10</f>
        <v>30099</v>
      </c>
    </row>
    <row r="11" spans="1:11" ht="39" x14ac:dyDescent="0.25">
      <c r="B11" s="69" t="s">
        <v>42</v>
      </c>
      <c r="C11" s="70">
        <v>2</v>
      </c>
      <c r="D11" s="71">
        <v>2</v>
      </c>
      <c r="E11" s="70">
        <v>0</v>
      </c>
      <c r="F11" s="72">
        <v>1</v>
      </c>
      <c r="G11" s="4">
        <v>0</v>
      </c>
      <c r="H11" s="5">
        <v>0</v>
      </c>
      <c r="I11" s="6">
        <f>G11+E11+C11</f>
        <v>2</v>
      </c>
      <c r="J11" s="38">
        <f>D11+F11+H11</f>
        <v>3</v>
      </c>
    </row>
    <row r="12" spans="1:11" ht="58.5" x14ac:dyDescent="0.25">
      <c r="B12" s="35" t="s">
        <v>43</v>
      </c>
      <c r="C12" s="4">
        <v>0</v>
      </c>
      <c r="D12" s="5">
        <v>168</v>
      </c>
      <c r="E12" s="4">
        <v>144</v>
      </c>
      <c r="F12" s="73">
        <v>168</v>
      </c>
      <c r="G12" s="4">
        <v>0</v>
      </c>
      <c r="H12" s="5">
        <v>168</v>
      </c>
      <c r="I12" s="6">
        <f>G12+E12+C12</f>
        <v>144</v>
      </c>
      <c r="J12" s="38">
        <f>D12+F12+H12</f>
        <v>504</v>
      </c>
    </row>
    <row r="13" spans="1:11" ht="19.5" x14ac:dyDescent="0.4">
      <c r="B13" s="40" t="s">
        <v>120</v>
      </c>
      <c r="C13" s="36">
        <f t="shared" ref="C13:J13" si="0">SUM(C8:C12)</f>
        <v>3239</v>
      </c>
      <c r="D13" s="36">
        <f t="shared" si="0"/>
        <v>18642</v>
      </c>
      <c r="E13" s="36">
        <f t="shared" si="0"/>
        <v>14626</v>
      </c>
      <c r="F13" s="74">
        <f t="shared" si="0"/>
        <v>23708</v>
      </c>
      <c r="G13" s="75">
        <f t="shared" si="0"/>
        <v>7983</v>
      </c>
      <c r="H13" s="36">
        <f t="shared" si="0"/>
        <v>13371</v>
      </c>
      <c r="I13" s="37">
        <f t="shared" si="0"/>
        <v>25848</v>
      </c>
      <c r="J13" s="39">
        <f t="shared" si="0"/>
        <v>55721</v>
      </c>
    </row>
    <row r="14" spans="1:11" ht="15" customHeight="1" x14ac:dyDescent="0.25">
      <c r="G14" s="23"/>
      <c r="H14" s="23"/>
      <c r="I14" s="23"/>
      <c r="J14" s="23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pg/72RbDyDFPEYxRdawJTASk+RiBILxwHgBvDpVau10qzcFjnpm1SX53AFKERJz/0veUDh7NHhdmZKCGv99bFA==" saltValue="+sxb6+7zR/0HKvB5BfNLcQ==" spinCount="100000" sheet="1" objects="1" scenarios="1"/>
  <mergeCells count="6">
    <mergeCell ref="B5:J5"/>
    <mergeCell ref="B6:B7"/>
    <mergeCell ref="C6:D6"/>
    <mergeCell ref="E6:F6"/>
    <mergeCell ref="G6:H6"/>
    <mergeCell ref="I6:J7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06B59-6618-46E6-BDCC-37E8F3D0DF73}">
  <dimension ref="B2:J39"/>
  <sheetViews>
    <sheetView topLeftCell="A31" workbookViewId="0">
      <selection activeCell="N46" sqref="N46"/>
    </sheetView>
  </sheetViews>
  <sheetFormatPr baseColWidth="10" defaultRowHeight="15" x14ac:dyDescent="0.25"/>
  <sheetData>
    <row r="2" spans="2:10" x14ac:dyDescent="0.25">
      <c r="B2" s="165" t="s">
        <v>137</v>
      </c>
      <c r="C2" s="165"/>
      <c r="D2" s="165"/>
    </row>
    <row r="4" spans="2:10" x14ac:dyDescent="0.25">
      <c r="C4" s="19" t="s">
        <v>121</v>
      </c>
      <c r="D4" s="19" t="s">
        <v>111</v>
      </c>
      <c r="H4" s="165" t="s">
        <v>7</v>
      </c>
      <c r="I4" s="165"/>
      <c r="J4" s="165"/>
    </row>
    <row r="5" spans="2:10" x14ac:dyDescent="0.25">
      <c r="B5" t="s">
        <v>5</v>
      </c>
      <c r="C5" s="14">
        <v>2120</v>
      </c>
      <c r="D5" s="14">
        <v>312195</v>
      </c>
      <c r="I5" t="s">
        <v>112</v>
      </c>
      <c r="J5" s="19" t="s">
        <v>111</v>
      </c>
    </row>
    <row r="6" spans="2:10" x14ac:dyDescent="0.25">
      <c r="B6" t="s">
        <v>6</v>
      </c>
      <c r="C6" s="14">
        <v>607</v>
      </c>
      <c r="D6" s="14">
        <v>58295</v>
      </c>
      <c r="H6" t="s">
        <v>51</v>
      </c>
      <c r="I6" s="14">
        <v>5851</v>
      </c>
      <c r="J6" s="14">
        <v>183176</v>
      </c>
    </row>
    <row r="7" spans="2:10" x14ac:dyDescent="0.25">
      <c r="B7" t="s">
        <v>7</v>
      </c>
      <c r="C7" s="14">
        <v>10808</v>
      </c>
      <c r="D7" s="14">
        <v>748243</v>
      </c>
      <c r="H7" t="s">
        <v>52</v>
      </c>
      <c r="I7" s="14">
        <v>2136</v>
      </c>
      <c r="J7" s="14">
        <v>258306</v>
      </c>
    </row>
    <row r="8" spans="2:10" x14ac:dyDescent="0.25">
      <c r="B8" t="s">
        <v>8</v>
      </c>
      <c r="C8" s="14">
        <v>31535</v>
      </c>
      <c r="D8" s="14">
        <v>55481</v>
      </c>
      <c r="H8" t="s">
        <v>53</v>
      </c>
      <c r="I8" s="14">
        <v>2821</v>
      </c>
      <c r="J8" s="14">
        <v>306761</v>
      </c>
    </row>
    <row r="9" spans="2:10" x14ac:dyDescent="0.25">
      <c r="B9" t="s">
        <v>9</v>
      </c>
      <c r="C9" s="14">
        <v>8603</v>
      </c>
      <c r="D9" s="14">
        <v>20624</v>
      </c>
      <c r="H9" s="19" t="s">
        <v>120</v>
      </c>
      <c r="I9" s="14">
        <v>10808</v>
      </c>
      <c r="J9" s="14">
        <v>748243</v>
      </c>
    </row>
    <row r="10" spans="2:10" x14ac:dyDescent="0.25">
      <c r="B10" t="s">
        <v>10</v>
      </c>
      <c r="C10" s="14">
        <v>25848</v>
      </c>
      <c r="D10" s="14">
        <v>55721</v>
      </c>
    </row>
    <row r="11" spans="2:10" x14ac:dyDescent="0.25">
      <c r="B11" s="19" t="s">
        <v>120</v>
      </c>
      <c r="C11" s="14">
        <v>79521</v>
      </c>
      <c r="D11" s="14">
        <v>1250559</v>
      </c>
    </row>
    <row r="12" spans="2:10" x14ac:dyDescent="0.25">
      <c r="H12" s="165" t="s">
        <v>139</v>
      </c>
      <c r="I12" s="165"/>
      <c r="J12" s="165"/>
    </row>
    <row r="13" spans="2:10" x14ac:dyDescent="0.25">
      <c r="I13" s="19" t="s">
        <v>121</v>
      </c>
      <c r="J13" t="s">
        <v>111</v>
      </c>
    </row>
    <row r="14" spans="2:10" x14ac:dyDescent="0.25">
      <c r="H14" t="s">
        <v>51</v>
      </c>
      <c r="I14" s="14">
        <v>13997</v>
      </c>
      <c r="J14" s="14">
        <v>18425</v>
      </c>
    </row>
    <row r="15" spans="2:10" x14ac:dyDescent="0.25">
      <c r="B15" s="165" t="s">
        <v>5</v>
      </c>
      <c r="C15" s="165"/>
      <c r="D15" s="165"/>
      <c r="H15" t="s">
        <v>52</v>
      </c>
      <c r="I15" s="14">
        <v>6944</v>
      </c>
      <c r="J15" s="14">
        <v>17601</v>
      </c>
    </row>
    <row r="16" spans="2:10" x14ac:dyDescent="0.25">
      <c r="C16" s="19" t="s">
        <v>121</v>
      </c>
      <c r="D16" s="19" t="s">
        <v>111</v>
      </c>
      <c r="H16" t="s">
        <v>53</v>
      </c>
      <c r="I16" s="14">
        <v>10594</v>
      </c>
      <c r="J16" s="14">
        <v>19455</v>
      </c>
    </row>
    <row r="17" spans="2:10" x14ac:dyDescent="0.25">
      <c r="B17" t="s">
        <v>51</v>
      </c>
      <c r="C17" s="14">
        <v>621</v>
      </c>
      <c r="D17" s="14">
        <v>30625</v>
      </c>
      <c r="H17" s="19" t="s">
        <v>120</v>
      </c>
      <c r="I17" s="14">
        <v>31535</v>
      </c>
      <c r="J17" s="14">
        <v>55481</v>
      </c>
    </row>
    <row r="18" spans="2:10" x14ac:dyDescent="0.25">
      <c r="B18" t="s">
        <v>52</v>
      </c>
      <c r="C18" s="14">
        <v>1414</v>
      </c>
      <c r="D18" s="14">
        <v>161084</v>
      </c>
    </row>
    <row r="19" spans="2:10" x14ac:dyDescent="0.25">
      <c r="B19" t="s">
        <v>53</v>
      </c>
      <c r="C19" s="14">
        <v>85</v>
      </c>
      <c r="D19" s="14">
        <v>120486</v>
      </c>
    </row>
    <row r="20" spans="2:10" x14ac:dyDescent="0.25">
      <c r="B20" s="19" t="s">
        <v>120</v>
      </c>
      <c r="C20" s="14">
        <v>2120</v>
      </c>
      <c r="D20" s="14">
        <v>312195</v>
      </c>
      <c r="I20" t="s">
        <v>9</v>
      </c>
    </row>
    <row r="21" spans="2:10" x14ac:dyDescent="0.25">
      <c r="B21" s="19"/>
      <c r="C21" s="14"/>
      <c r="D21" s="14"/>
      <c r="I21" s="19" t="s">
        <v>121</v>
      </c>
      <c r="J21" t="s">
        <v>111</v>
      </c>
    </row>
    <row r="22" spans="2:10" x14ac:dyDescent="0.25">
      <c r="H22" t="s">
        <v>51</v>
      </c>
      <c r="I22" s="14">
        <v>3686</v>
      </c>
      <c r="J22" s="14">
        <v>6785</v>
      </c>
    </row>
    <row r="23" spans="2:10" x14ac:dyDescent="0.25">
      <c r="B23" s="165" t="s">
        <v>138</v>
      </c>
      <c r="C23" s="165"/>
      <c r="D23" s="165"/>
      <c r="H23" t="s">
        <v>52</v>
      </c>
      <c r="I23" s="14">
        <v>2653</v>
      </c>
      <c r="J23" s="14">
        <v>5973</v>
      </c>
    </row>
    <row r="24" spans="2:10" x14ac:dyDescent="0.25">
      <c r="C24" s="19" t="s">
        <v>121</v>
      </c>
      <c r="D24" t="s">
        <v>111</v>
      </c>
      <c r="H24" t="s">
        <v>53</v>
      </c>
      <c r="I24" s="14">
        <v>2264</v>
      </c>
      <c r="J24" s="14">
        <v>7866</v>
      </c>
    </row>
    <row r="25" spans="2:10" x14ac:dyDescent="0.25">
      <c r="B25" t="s">
        <v>51</v>
      </c>
      <c r="C25">
        <v>431</v>
      </c>
      <c r="D25" s="14">
        <v>26252</v>
      </c>
      <c r="H25" s="19" t="s">
        <v>120</v>
      </c>
      <c r="I25" s="14">
        <v>8603</v>
      </c>
      <c r="J25" s="14">
        <v>20624</v>
      </c>
    </row>
    <row r="26" spans="2:10" x14ac:dyDescent="0.25">
      <c r="B26" t="s">
        <v>52</v>
      </c>
      <c r="C26">
        <v>142</v>
      </c>
      <c r="D26" s="14">
        <v>20198</v>
      </c>
    </row>
    <row r="27" spans="2:10" x14ac:dyDescent="0.25">
      <c r="B27" t="s">
        <v>53</v>
      </c>
      <c r="C27">
        <v>34</v>
      </c>
      <c r="D27" s="14">
        <v>11845</v>
      </c>
    </row>
    <row r="28" spans="2:10" x14ac:dyDescent="0.25">
      <c r="B28" s="19" t="s">
        <v>120</v>
      </c>
      <c r="C28">
        <v>607</v>
      </c>
      <c r="D28" s="14">
        <v>58295</v>
      </c>
      <c r="I28" s="166" t="s">
        <v>10</v>
      </c>
    </row>
    <row r="29" spans="2:10" x14ac:dyDescent="0.25">
      <c r="I29" s="19" t="s">
        <v>121</v>
      </c>
      <c r="J29" t="s">
        <v>111</v>
      </c>
    </row>
    <row r="30" spans="2:10" x14ac:dyDescent="0.25">
      <c r="H30" t="s">
        <v>51</v>
      </c>
      <c r="I30" s="14">
        <v>3239</v>
      </c>
      <c r="J30" s="14">
        <v>18642</v>
      </c>
    </row>
    <row r="31" spans="2:10" x14ac:dyDescent="0.25">
      <c r="H31" t="s">
        <v>52</v>
      </c>
      <c r="I31" s="14">
        <v>14626</v>
      </c>
      <c r="J31" s="14">
        <v>23708</v>
      </c>
    </row>
    <row r="32" spans="2:10" x14ac:dyDescent="0.25">
      <c r="H32" t="s">
        <v>53</v>
      </c>
      <c r="I32" s="14">
        <v>7983</v>
      </c>
      <c r="J32" s="14">
        <v>13371</v>
      </c>
    </row>
    <row r="33" spans="2:10" x14ac:dyDescent="0.25">
      <c r="H33" s="19" t="s">
        <v>120</v>
      </c>
      <c r="I33" s="14">
        <v>25848</v>
      </c>
      <c r="J33" s="14">
        <v>55721</v>
      </c>
    </row>
    <row r="37" spans="2:10" x14ac:dyDescent="0.25">
      <c r="C37" t="s">
        <v>142</v>
      </c>
      <c r="D37" t="s">
        <v>107</v>
      </c>
      <c r="E37" s="166" t="s">
        <v>11</v>
      </c>
      <c r="F37" s="168" t="s">
        <v>134</v>
      </c>
      <c r="G37" s="168"/>
    </row>
    <row r="38" spans="2:10" x14ac:dyDescent="0.25">
      <c r="B38" t="s">
        <v>140</v>
      </c>
      <c r="C38" s="14">
        <v>27978</v>
      </c>
      <c r="D38" s="14">
        <v>51543</v>
      </c>
      <c r="E38" s="14">
        <f>SUM(C38:D38)</f>
        <v>79521</v>
      </c>
      <c r="F38" s="167">
        <f>C38/E38</f>
        <v>0.35183159165503453</v>
      </c>
      <c r="G38" s="167">
        <f>D38/E38</f>
        <v>0.64816840834496547</v>
      </c>
    </row>
    <row r="39" spans="2:10" x14ac:dyDescent="0.25">
      <c r="B39" t="s">
        <v>141</v>
      </c>
      <c r="C39" s="14">
        <v>617291</v>
      </c>
      <c r="D39" s="14">
        <v>633268</v>
      </c>
      <c r="E39" s="14">
        <f>SUM(C39:D39)</f>
        <v>1250559</v>
      </c>
      <c r="F39" s="167">
        <f>C39/E39</f>
        <v>0.49361205668824903</v>
      </c>
      <c r="G39" s="167">
        <f>D39/E39</f>
        <v>0.50638794331175097</v>
      </c>
    </row>
  </sheetData>
  <mergeCells count="6">
    <mergeCell ref="B2:D2"/>
    <mergeCell ref="B15:D15"/>
    <mergeCell ref="B23:D23"/>
    <mergeCell ref="H4:J4"/>
    <mergeCell ref="H12:J12"/>
    <mergeCell ref="F37:G3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dimension ref="B11:L64"/>
  <sheetViews>
    <sheetView showGridLines="0" topLeftCell="A4" zoomScale="90" zoomScaleNormal="90" workbookViewId="0">
      <selection activeCell="F58" sqref="F58"/>
    </sheetView>
  </sheetViews>
  <sheetFormatPr baseColWidth="10" defaultRowHeight="15" x14ac:dyDescent="0.25"/>
  <cols>
    <col min="3" max="3" width="12.7109375" customWidth="1"/>
    <col min="4" max="4" width="22" customWidth="1"/>
    <col min="9" max="10" width="19.5703125" customWidth="1"/>
  </cols>
  <sheetData>
    <row r="11" spans="2:10" ht="21" customHeight="1" x14ac:dyDescent="0.25"/>
    <row r="12" spans="2:10" ht="43.5" customHeight="1" x14ac:dyDescent="0.25">
      <c r="B12" s="23"/>
      <c r="C12" s="139" t="s">
        <v>133</v>
      </c>
      <c r="D12" s="139"/>
      <c r="E12" s="139"/>
      <c r="F12" s="139"/>
      <c r="G12" s="139"/>
      <c r="H12" s="139"/>
      <c r="I12" s="139"/>
      <c r="J12" s="139"/>
    </row>
    <row r="13" spans="2:10" ht="21" x14ac:dyDescent="0.25">
      <c r="B13" s="23"/>
      <c r="C13" s="140" t="s">
        <v>129</v>
      </c>
      <c r="D13" s="140"/>
      <c r="E13" s="140"/>
      <c r="F13" s="140"/>
      <c r="G13" s="140"/>
      <c r="H13" s="140"/>
      <c r="I13" s="140"/>
      <c r="J13" s="140"/>
    </row>
    <row r="14" spans="2:10" ht="19.5" x14ac:dyDescent="0.25">
      <c r="B14" s="23"/>
      <c r="C14" s="148" t="s">
        <v>132</v>
      </c>
      <c r="D14" s="147" t="s">
        <v>131</v>
      </c>
      <c r="E14" s="147" t="s">
        <v>109</v>
      </c>
      <c r="F14" s="147"/>
      <c r="G14" s="145" t="s">
        <v>118</v>
      </c>
      <c r="H14" s="146"/>
      <c r="I14" s="141" t="s">
        <v>130</v>
      </c>
      <c r="J14" s="142" t="s">
        <v>119</v>
      </c>
    </row>
    <row r="15" spans="2:10" ht="19.5" x14ac:dyDescent="0.25">
      <c r="C15" s="148"/>
      <c r="D15" s="148"/>
      <c r="E15" s="20" t="s">
        <v>106</v>
      </c>
      <c r="F15" s="20" t="s">
        <v>107</v>
      </c>
      <c r="G15" s="20" t="s">
        <v>106</v>
      </c>
      <c r="H15" s="20" t="s">
        <v>107</v>
      </c>
      <c r="I15" s="142"/>
      <c r="J15" s="142"/>
    </row>
    <row r="16" spans="2:10" ht="15" customHeight="1" x14ac:dyDescent="0.25">
      <c r="C16" s="142" t="s">
        <v>57</v>
      </c>
      <c r="D16" s="79" t="s">
        <v>54</v>
      </c>
      <c r="E16" s="76">
        <v>1463</v>
      </c>
      <c r="F16" s="76">
        <v>3284</v>
      </c>
      <c r="G16" s="76">
        <v>32803</v>
      </c>
      <c r="H16" s="76">
        <v>47471</v>
      </c>
      <c r="I16" s="76">
        <f>E16+F16</f>
        <v>4747</v>
      </c>
      <c r="J16" s="76">
        <f>G16+H16</f>
        <v>80274</v>
      </c>
    </row>
    <row r="17" spans="2:11" ht="19.5" x14ac:dyDescent="0.25">
      <c r="C17" s="142"/>
      <c r="D17" s="80" t="s">
        <v>55</v>
      </c>
      <c r="E17" s="81">
        <v>630</v>
      </c>
      <c r="F17" s="81">
        <v>855</v>
      </c>
      <c r="G17" s="81">
        <v>10949</v>
      </c>
      <c r="H17" s="81">
        <v>10812</v>
      </c>
      <c r="I17" s="81">
        <f>E17+F17</f>
        <v>1485</v>
      </c>
      <c r="J17" s="81">
        <f t="shared" ref="J17:J57" si="0">G17+H17</f>
        <v>21761</v>
      </c>
    </row>
    <row r="18" spans="2:11" ht="19.5" x14ac:dyDescent="0.25">
      <c r="C18" s="142"/>
      <c r="D18" s="80" t="s">
        <v>56</v>
      </c>
      <c r="E18" s="81">
        <v>278</v>
      </c>
      <c r="F18" s="81">
        <v>895</v>
      </c>
      <c r="G18" s="81">
        <v>11092</v>
      </c>
      <c r="H18" s="81">
        <v>13052</v>
      </c>
      <c r="I18" s="81">
        <f t="shared" ref="I18:I57" si="1">E18+F18</f>
        <v>1173</v>
      </c>
      <c r="J18" s="81">
        <f t="shared" si="0"/>
        <v>24144</v>
      </c>
    </row>
    <row r="19" spans="2:11" ht="19.5" x14ac:dyDescent="0.25">
      <c r="C19" s="142"/>
      <c r="D19" s="77" t="s">
        <v>95</v>
      </c>
      <c r="E19" s="82">
        <f>SUM(E16:E18)</f>
        <v>2371</v>
      </c>
      <c r="F19" s="82">
        <f>SUM(F16:F18)</f>
        <v>5034</v>
      </c>
      <c r="G19" s="82">
        <f>SUM(G16:G18)</f>
        <v>54844</v>
      </c>
      <c r="H19" s="82">
        <f>SUM(H16:H18)</f>
        <v>71335</v>
      </c>
      <c r="I19" s="82">
        <f t="shared" si="1"/>
        <v>7405</v>
      </c>
      <c r="J19" s="82">
        <f>G19+H19</f>
        <v>126179</v>
      </c>
    </row>
    <row r="20" spans="2:11" ht="15" customHeight="1" x14ac:dyDescent="0.25">
      <c r="C20" s="142" t="s">
        <v>87</v>
      </c>
      <c r="D20" s="80" t="s">
        <v>58</v>
      </c>
      <c r="E20" s="81">
        <v>536</v>
      </c>
      <c r="F20" s="81">
        <v>679</v>
      </c>
      <c r="G20" s="81">
        <v>59458</v>
      </c>
      <c r="H20" s="81">
        <v>50882</v>
      </c>
      <c r="I20" s="81">
        <f t="shared" si="1"/>
        <v>1215</v>
      </c>
      <c r="J20" s="81">
        <f t="shared" si="0"/>
        <v>110340</v>
      </c>
    </row>
    <row r="21" spans="2:11" ht="19.5" x14ac:dyDescent="0.25">
      <c r="B21" s="23"/>
      <c r="C21" s="142"/>
      <c r="D21" s="80" t="s">
        <v>59</v>
      </c>
      <c r="E21" s="81">
        <v>498</v>
      </c>
      <c r="F21" s="81">
        <v>484</v>
      </c>
      <c r="G21" s="81">
        <v>10987</v>
      </c>
      <c r="H21" s="81">
        <v>8208</v>
      </c>
      <c r="I21" s="81">
        <f t="shared" si="1"/>
        <v>982</v>
      </c>
      <c r="J21" s="81">
        <f t="shared" si="0"/>
        <v>19195</v>
      </c>
    </row>
    <row r="22" spans="2:11" ht="19.5" x14ac:dyDescent="0.25">
      <c r="B22" s="23"/>
      <c r="C22" s="142"/>
      <c r="D22" s="80" t="s">
        <v>60</v>
      </c>
      <c r="E22" s="81">
        <v>298</v>
      </c>
      <c r="F22" s="81">
        <v>321</v>
      </c>
      <c r="G22" s="81">
        <v>6950</v>
      </c>
      <c r="H22" s="81">
        <v>4882</v>
      </c>
      <c r="I22" s="81">
        <f t="shared" si="1"/>
        <v>619</v>
      </c>
      <c r="J22" s="81">
        <f t="shared" si="0"/>
        <v>11832</v>
      </c>
      <c r="K22" s="14"/>
    </row>
    <row r="23" spans="2:11" ht="19.5" x14ac:dyDescent="0.25">
      <c r="B23" s="23"/>
      <c r="C23" s="142"/>
      <c r="D23" s="77" t="s">
        <v>96</v>
      </c>
      <c r="E23" s="82">
        <f>SUM(E20:E22)</f>
        <v>1332</v>
      </c>
      <c r="F23" s="82">
        <f>SUM(F20:F22)</f>
        <v>1484</v>
      </c>
      <c r="G23" s="82">
        <f>SUM(G20:G22)</f>
        <v>77395</v>
      </c>
      <c r="H23" s="82">
        <f>SUM(H20:H22)</f>
        <v>63972</v>
      </c>
      <c r="I23" s="82">
        <f t="shared" si="1"/>
        <v>2816</v>
      </c>
      <c r="J23" s="82">
        <f t="shared" si="0"/>
        <v>141367</v>
      </c>
    </row>
    <row r="24" spans="2:11" ht="15" customHeight="1" x14ac:dyDescent="0.25">
      <c r="B24" s="23"/>
      <c r="C24" s="142" t="s">
        <v>88</v>
      </c>
      <c r="D24" s="80" t="s">
        <v>61</v>
      </c>
      <c r="E24" s="81">
        <v>719</v>
      </c>
      <c r="F24" s="81">
        <v>890</v>
      </c>
      <c r="G24" s="81">
        <v>7785</v>
      </c>
      <c r="H24" s="81">
        <v>8881</v>
      </c>
      <c r="I24" s="81">
        <f t="shared" si="1"/>
        <v>1609</v>
      </c>
      <c r="J24" s="81">
        <f t="shared" si="0"/>
        <v>16666</v>
      </c>
    </row>
    <row r="25" spans="2:11" ht="19.5" x14ac:dyDescent="0.25">
      <c r="C25" s="142"/>
      <c r="D25" s="80" t="s">
        <v>62</v>
      </c>
      <c r="E25" s="81">
        <v>660</v>
      </c>
      <c r="F25" s="81">
        <v>809</v>
      </c>
      <c r="G25" s="81">
        <v>4104</v>
      </c>
      <c r="H25" s="81">
        <v>5499</v>
      </c>
      <c r="I25" s="81">
        <f t="shared" si="1"/>
        <v>1469</v>
      </c>
      <c r="J25" s="81">
        <f t="shared" si="0"/>
        <v>9603</v>
      </c>
    </row>
    <row r="26" spans="2:11" ht="19.5" x14ac:dyDescent="0.25">
      <c r="C26" s="142"/>
      <c r="D26" s="80" t="s">
        <v>63</v>
      </c>
      <c r="E26" s="81">
        <v>190</v>
      </c>
      <c r="F26" s="81">
        <v>251</v>
      </c>
      <c r="G26" s="81">
        <v>9088</v>
      </c>
      <c r="H26" s="81">
        <v>8262</v>
      </c>
      <c r="I26" s="81">
        <f t="shared" si="1"/>
        <v>441</v>
      </c>
      <c r="J26" s="81">
        <f t="shared" si="0"/>
        <v>17350</v>
      </c>
    </row>
    <row r="27" spans="2:11" ht="19.5" x14ac:dyDescent="0.25">
      <c r="C27" s="142"/>
      <c r="D27" s="80" t="s">
        <v>64</v>
      </c>
      <c r="E27" s="81">
        <v>130</v>
      </c>
      <c r="F27" s="81">
        <v>160</v>
      </c>
      <c r="G27" s="81">
        <v>8202</v>
      </c>
      <c r="H27" s="81">
        <v>5185</v>
      </c>
      <c r="I27" s="81">
        <f t="shared" si="1"/>
        <v>290</v>
      </c>
      <c r="J27" s="81">
        <f t="shared" si="0"/>
        <v>13387</v>
      </c>
    </row>
    <row r="28" spans="2:11" ht="19.5" x14ac:dyDescent="0.25">
      <c r="C28" s="142"/>
      <c r="D28" s="77" t="s">
        <v>97</v>
      </c>
      <c r="E28" s="82">
        <f>SUM(E24:E27)</f>
        <v>1699</v>
      </c>
      <c r="F28" s="82">
        <f>SUM(F24:F27)</f>
        <v>2110</v>
      </c>
      <c r="G28" s="82">
        <f>SUM(G24:G27)</f>
        <v>29179</v>
      </c>
      <c r="H28" s="82">
        <f>SUM(H24:H27)</f>
        <v>27827</v>
      </c>
      <c r="I28" s="82">
        <f t="shared" si="1"/>
        <v>3809</v>
      </c>
      <c r="J28" s="82">
        <f t="shared" si="0"/>
        <v>57006</v>
      </c>
    </row>
    <row r="29" spans="2:11" ht="15" customHeight="1" x14ac:dyDescent="0.25">
      <c r="C29" s="142" t="s">
        <v>89</v>
      </c>
      <c r="D29" s="80" t="s">
        <v>65</v>
      </c>
      <c r="E29" s="81">
        <v>234</v>
      </c>
      <c r="F29" s="81">
        <v>452</v>
      </c>
      <c r="G29" s="81">
        <v>2413</v>
      </c>
      <c r="H29" s="81">
        <v>3190</v>
      </c>
      <c r="I29" s="81">
        <f t="shared" si="1"/>
        <v>686</v>
      </c>
      <c r="J29" s="81">
        <f t="shared" si="0"/>
        <v>5603</v>
      </c>
    </row>
    <row r="30" spans="2:11" ht="19.5" x14ac:dyDescent="0.25">
      <c r="C30" s="142"/>
      <c r="D30" s="80" t="s">
        <v>66</v>
      </c>
      <c r="E30" s="81">
        <v>202</v>
      </c>
      <c r="F30" s="81">
        <v>378</v>
      </c>
      <c r="G30" s="81">
        <v>8421</v>
      </c>
      <c r="H30" s="81">
        <v>4509</v>
      </c>
      <c r="I30" s="81">
        <f t="shared" si="1"/>
        <v>580</v>
      </c>
      <c r="J30" s="81">
        <f t="shared" si="0"/>
        <v>12930</v>
      </c>
    </row>
    <row r="31" spans="2:11" ht="19.5" x14ac:dyDescent="0.25">
      <c r="C31" s="142"/>
      <c r="D31" s="80" t="s">
        <v>67</v>
      </c>
      <c r="E31" s="81">
        <v>231</v>
      </c>
      <c r="F31" s="81">
        <v>253</v>
      </c>
      <c r="G31" s="81">
        <v>2297</v>
      </c>
      <c r="H31" s="81">
        <v>1629</v>
      </c>
      <c r="I31" s="81">
        <f t="shared" si="1"/>
        <v>484</v>
      </c>
      <c r="J31" s="81">
        <f t="shared" si="0"/>
        <v>3926</v>
      </c>
    </row>
    <row r="32" spans="2:11" ht="19.5" x14ac:dyDescent="0.25">
      <c r="C32" s="142"/>
      <c r="D32" s="80" t="s">
        <v>68</v>
      </c>
      <c r="E32" s="81">
        <v>297</v>
      </c>
      <c r="F32" s="81">
        <v>811</v>
      </c>
      <c r="G32" s="81">
        <v>7667</v>
      </c>
      <c r="H32" s="81">
        <v>8618</v>
      </c>
      <c r="I32" s="81">
        <f t="shared" si="1"/>
        <v>1108</v>
      </c>
      <c r="J32" s="81">
        <f t="shared" si="0"/>
        <v>16285</v>
      </c>
    </row>
    <row r="33" spans="2:10" ht="19.5" x14ac:dyDescent="0.25">
      <c r="C33" s="142"/>
      <c r="D33" s="77" t="s">
        <v>98</v>
      </c>
      <c r="E33" s="82">
        <f>SUM(E29:E32)</f>
        <v>964</v>
      </c>
      <c r="F33" s="82">
        <f>SUM(F29:F32)</f>
        <v>1894</v>
      </c>
      <c r="G33" s="82">
        <f>SUM(G29:G32)</f>
        <v>20798</v>
      </c>
      <c r="H33" s="82">
        <f>SUM(H29:H32)</f>
        <v>17946</v>
      </c>
      <c r="I33" s="82">
        <f t="shared" si="1"/>
        <v>2858</v>
      </c>
      <c r="J33" s="82">
        <f t="shared" si="0"/>
        <v>38744</v>
      </c>
    </row>
    <row r="34" spans="2:10" ht="15" customHeight="1" x14ac:dyDescent="0.25">
      <c r="C34" s="142" t="s">
        <v>90</v>
      </c>
      <c r="D34" s="80" t="s">
        <v>69</v>
      </c>
      <c r="E34" s="81">
        <v>1344</v>
      </c>
      <c r="F34" s="81">
        <v>2256</v>
      </c>
      <c r="G34" s="81">
        <v>11805</v>
      </c>
      <c r="H34" s="81">
        <v>16129</v>
      </c>
      <c r="I34" s="81">
        <f t="shared" si="1"/>
        <v>3600</v>
      </c>
      <c r="J34" s="81">
        <f t="shared" si="0"/>
        <v>27934</v>
      </c>
    </row>
    <row r="35" spans="2:10" ht="19.5" x14ac:dyDescent="0.25">
      <c r="C35" s="142"/>
      <c r="D35" s="80" t="s">
        <v>70</v>
      </c>
      <c r="E35" s="81">
        <v>1044</v>
      </c>
      <c r="F35" s="81">
        <v>1587</v>
      </c>
      <c r="G35" s="81">
        <v>19611</v>
      </c>
      <c r="H35" s="81">
        <v>18564</v>
      </c>
      <c r="I35" s="81">
        <f t="shared" si="1"/>
        <v>2631</v>
      </c>
      <c r="J35" s="81">
        <f t="shared" si="0"/>
        <v>38175</v>
      </c>
    </row>
    <row r="36" spans="2:10" ht="19.5" x14ac:dyDescent="0.25">
      <c r="C36" s="142"/>
      <c r="D36" s="80" t="s">
        <v>71</v>
      </c>
      <c r="E36" s="81">
        <v>289</v>
      </c>
      <c r="F36" s="81">
        <v>713</v>
      </c>
      <c r="G36" s="81">
        <v>3403</v>
      </c>
      <c r="H36" s="81">
        <v>3164</v>
      </c>
      <c r="I36" s="81">
        <f t="shared" si="1"/>
        <v>1002</v>
      </c>
      <c r="J36" s="81">
        <f t="shared" si="0"/>
        <v>6567</v>
      </c>
    </row>
    <row r="37" spans="2:10" ht="19.5" x14ac:dyDescent="0.25">
      <c r="C37" s="142"/>
      <c r="D37" s="77" t="s">
        <v>99</v>
      </c>
      <c r="E37" s="82">
        <f>SUM(E34:E36)</f>
        <v>2677</v>
      </c>
      <c r="F37" s="82">
        <f>SUM(F34:F36)</f>
        <v>4556</v>
      </c>
      <c r="G37" s="82">
        <f>SUM(G34:G36)</f>
        <v>34819</v>
      </c>
      <c r="H37" s="82">
        <f>SUM(H34:H36)</f>
        <v>37857</v>
      </c>
      <c r="I37" s="82">
        <f t="shared" si="1"/>
        <v>7233</v>
      </c>
      <c r="J37" s="82">
        <f t="shared" si="0"/>
        <v>72676</v>
      </c>
    </row>
    <row r="38" spans="2:10" ht="15" customHeight="1" x14ac:dyDescent="0.25">
      <c r="C38" s="142" t="s">
        <v>91</v>
      </c>
      <c r="D38" s="80" t="s">
        <v>72</v>
      </c>
      <c r="E38" s="81">
        <v>419</v>
      </c>
      <c r="F38" s="81">
        <v>1363</v>
      </c>
      <c r="G38" s="81">
        <v>11436</v>
      </c>
      <c r="H38" s="81">
        <v>7952</v>
      </c>
      <c r="I38" s="81">
        <f t="shared" si="1"/>
        <v>1782</v>
      </c>
      <c r="J38" s="81">
        <f t="shared" si="0"/>
        <v>19388</v>
      </c>
    </row>
    <row r="39" spans="2:10" ht="19.5" x14ac:dyDescent="0.25">
      <c r="B39" s="23"/>
      <c r="C39" s="142"/>
      <c r="D39" s="80" t="s">
        <v>73</v>
      </c>
      <c r="E39" s="81">
        <v>520</v>
      </c>
      <c r="F39" s="81">
        <v>960</v>
      </c>
      <c r="G39" s="81">
        <v>14007</v>
      </c>
      <c r="H39" s="81">
        <v>13833</v>
      </c>
      <c r="I39" s="81">
        <f t="shared" si="1"/>
        <v>1480</v>
      </c>
      <c r="J39" s="81">
        <f t="shared" si="0"/>
        <v>27840</v>
      </c>
    </row>
    <row r="40" spans="2:10" ht="19.5" x14ac:dyDescent="0.25">
      <c r="B40" s="23"/>
      <c r="C40" s="142"/>
      <c r="D40" s="80" t="s">
        <v>74</v>
      </c>
      <c r="E40" s="81">
        <v>210</v>
      </c>
      <c r="F40" s="81">
        <v>421</v>
      </c>
      <c r="G40" s="81">
        <v>5756</v>
      </c>
      <c r="H40" s="81">
        <v>5304</v>
      </c>
      <c r="I40" s="81">
        <f t="shared" si="1"/>
        <v>631</v>
      </c>
      <c r="J40" s="81">
        <f t="shared" si="0"/>
        <v>11060</v>
      </c>
    </row>
    <row r="41" spans="2:10" ht="19.5" x14ac:dyDescent="0.25">
      <c r="C41" s="142"/>
      <c r="D41" s="80" t="s">
        <v>75</v>
      </c>
      <c r="E41" s="81">
        <v>75</v>
      </c>
      <c r="F41" s="81">
        <v>102</v>
      </c>
      <c r="G41" s="81">
        <v>215</v>
      </c>
      <c r="H41" s="81">
        <v>906</v>
      </c>
      <c r="I41" s="81">
        <f t="shared" si="1"/>
        <v>177</v>
      </c>
      <c r="J41" s="81">
        <f t="shared" si="0"/>
        <v>1121</v>
      </c>
    </row>
    <row r="42" spans="2:10" ht="19.5" x14ac:dyDescent="0.25">
      <c r="C42" s="142"/>
      <c r="D42" s="77" t="s">
        <v>100</v>
      </c>
      <c r="E42" s="82">
        <f>SUM(E38:E41)</f>
        <v>1224</v>
      </c>
      <c r="F42" s="82">
        <f>SUM(F38:F41)</f>
        <v>2846</v>
      </c>
      <c r="G42" s="82">
        <f>SUM(G38:G41)</f>
        <v>31414</v>
      </c>
      <c r="H42" s="82">
        <f>SUM(H38:H41)</f>
        <v>27995</v>
      </c>
      <c r="I42" s="82">
        <f t="shared" si="1"/>
        <v>4070</v>
      </c>
      <c r="J42" s="82">
        <f t="shared" si="0"/>
        <v>59409</v>
      </c>
    </row>
    <row r="43" spans="2:10" ht="15" customHeight="1" x14ac:dyDescent="0.25">
      <c r="C43" s="142" t="s">
        <v>92</v>
      </c>
      <c r="D43" s="80" t="s">
        <v>76</v>
      </c>
      <c r="E43" s="81">
        <v>811</v>
      </c>
      <c r="F43" s="81">
        <v>2061</v>
      </c>
      <c r="G43" s="81">
        <v>4949</v>
      </c>
      <c r="H43" s="81">
        <v>4564</v>
      </c>
      <c r="I43" s="81">
        <f t="shared" si="1"/>
        <v>2872</v>
      </c>
      <c r="J43" s="81">
        <f t="shared" si="0"/>
        <v>9513</v>
      </c>
    </row>
    <row r="44" spans="2:10" ht="19.5" x14ac:dyDescent="0.25">
      <c r="C44" s="142"/>
      <c r="D44" s="80" t="s">
        <v>77</v>
      </c>
      <c r="E44" s="81">
        <v>1442</v>
      </c>
      <c r="F44" s="81">
        <v>3151</v>
      </c>
      <c r="G44" s="81">
        <v>34887</v>
      </c>
      <c r="H44" s="81">
        <v>18001</v>
      </c>
      <c r="I44" s="81">
        <f t="shared" si="1"/>
        <v>4593</v>
      </c>
      <c r="J44" s="81">
        <f t="shared" si="0"/>
        <v>52888</v>
      </c>
    </row>
    <row r="45" spans="2:10" ht="19.5" x14ac:dyDescent="0.25">
      <c r="C45" s="142"/>
      <c r="D45" s="80" t="s">
        <v>78</v>
      </c>
      <c r="E45" s="81">
        <v>279</v>
      </c>
      <c r="F45" s="81">
        <v>462</v>
      </c>
      <c r="G45" s="81">
        <v>11876</v>
      </c>
      <c r="H45" s="81">
        <v>8220</v>
      </c>
      <c r="I45" s="81">
        <f t="shared" si="1"/>
        <v>741</v>
      </c>
      <c r="J45" s="81">
        <f t="shared" si="0"/>
        <v>20096</v>
      </c>
    </row>
    <row r="46" spans="2:10" ht="19.5" x14ac:dyDescent="0.25">
      <c r="C46" s="142"/>
      <c r="D46" s="77" t="s">
        <v>101</v>
      </c>
      <c r="E46" s="82">
        <f>SUM(E43:E45)</f>
        <v>2532</v>
      </c>
      <c r="F46" s="82">
        <f>SUM(F43:F45)</f>
        <v>5674</v>
      </c>
      <c r="G46" s="82">
        <f>SUM(G43:G45)</f>
        <v>51712</v>
      </c>
      <c r="H46" s="82">
        <f>SUM(H43:H45)</f>
        <v>30785</v>
      </c>
      <c r="I46" s="82">
        <f t="shared" si="1"/>
        <v>8206</v>
      </c>
      <c r="J46" s="82">
        <f t="shared" si="0"/>
        <v>82497</v>
      </c>
    </row>
    <row r="47" spans="2:10" ht="19.5" x14ac:dyDescent="0.25">
      <c r="C47" s="142" t="s">
        <v>93</v>
      </c>
      <c r="D47" s="80" t="s">
        <v>79</v>
      </c>
      <c r="E47" s="81">
        <v>263</v>
      </c>
      <c r="F47" s="81">
        <v>619</v>
      </c>
      <c r="G47" s="81">
        <v>1884</v>
      </c>
      <c r="H47" s="81">
        <v>1111</v>
      </c>
      <c r="I47" s="81">
        <f t="shared" si="1"/>
        <v>882</v>
      </c>
      <c r="J47" s="81">
        <f t="shared" si="0"/>
        <v>2995</v>
      </c>
    </row>
    <row r="48" spans="2:10" ht="19.5" x14ac:dyDescent="0.25">
      <c r="C48" s="142"/>
      <c r="D48" s="80" t="s">
        <v>80</v>
      </c>
      <c r="E48" s="81">
        <v>315</v>
      </c>
      <c r="F48" s="81">
        <v>597</v>
      </c>
      <c r="G48" s="81">
        <v>30665</v>
      </c>
      <c r="H48" s="81">
        <v>23664</v>
      </c>
      <c r="I48" s="81">
        <f t="shared" si="1"/>
        <v>912</v>
      </c>
      <c r="J48" s="81">
        <f t="shared" si="0"/>
        <v>54329</v>
      </c>
    </row>
    <row r="49" spans="2:12" ht="19.5" x14ac:dyDescent="0.25">
      <c r="B49" s="23"/>
      <c r="C49" s="142"/>
      <c r="D49" s="80" t="s">
        <v>81</v>
      </c>
      <c r="E49" s="81">
        <v>461</v>
      </c>
      <c r="F49" s="81">
        <v>750</v>
      </c>
      <c r="G49" s="81">
        <v>16446</v>
      </c>
      <c r="H49" s="81">
        <v>23855</v>
      </c>
      <c r="I49" s="81">
        <f t="shared" si="1"/>
        <v>1211</v>
      </c>
      <c r="J49" s="81">
        <f t="shared" si="0"/>
        <v>40301</v>
      </c>
    </row>
    <row r="50" spans="2:12" ht="19.5" x14ac:dyDescent="0.25">
      <c r="C50" s="142"/>
      <c r="D50" s="77" t="s">
        <v>102</v>
      </c>
      <c r="E50" s="82">
        <f>SUM(E47:E49)</f>
        <v>1039</v>
      </c>
      <c r="F50" s="82">
        <f>SUM(F47:F49)</f>
        <v>1966</v>
      </c>
      <c r="G50" s="82">
        <f>SUM(G47:G49)</f>
        <v>48995</v>
      </c>
      <c r="H50" s="82">
        <f>SUM(H47:H49)</f>
        <v>48630</v>
      </c>
      <c r="I50" s="82">
        <f t="shared" si="1"/>
        <v>3005</v>
      </c>
      <c r="J50" s="82">
        <f t="shared" si="0"/>
        <v>97625</v>
      </c>
    </row>
    <row r="51" spans="2:12" ht="15" customHeight="1" x14ac:dyDescent="0.25">
      <c r="C51" s="142" t="s">
        <v>103</v>
      </c>
      <c r="D51" s="80" t="s">
        <v>82</v>
      </c>
      <c r="E51" s="81">
        <v>472</v>
      </c>
      <c r="F51" s="81">
        <v>1116</v>
      </c>
      <c r="G51" s="81">
        <v>18531</v>
      </c>
      <c r="H51" s="81">
        <v>33918</v>
      </c>
      <c r="I51" s="81">
        <f t="shared" si="1"/>
        <v>1588</v>
      </c>
      <c r="J51" s="81">
        <f t="shared" si="0"/>
        <v>52449</v>
      </c>
      <c r="L51" s="23"/>
    </row>
    <row r="52" spans="2:12" ht="19.5" x14ac:dyDescent="0.25">
      <c r="C52" s="142"/>
      <c r="D52" s="80" t="s">
        <v>83</v>
      </c>
      <c r="E52" s="81">
        <v>724</v>
      </c>
      <c r="F52" s="81">
        <v>1910</v>
      </c>
      <c r="G52" s="81">
        <v>8725</v>
      </c>
      <c r="H52" s="81">
        <v>8324</v>
      </c>
      <c r="I52" s="81">
        <f t="shared" si="1"/>
        <v>2634</v>
      </c>
      <c r="J52" s="81">
        <f t="shared" si="0"/>
        <v>17049</v>
      </c>
    </row>
    <row r="53" spans="2:12" ht="19.5" x14ac:dyDescent="0.25">
      <c r="C53" s="142"/>
      <c r="D53" s="80" t="s">
        <v>84</v>
      </c>
      <c r="E53" s="81">
        <v>903</v>
      </c>
      <c r="F53" s="81">
        <v>1170</v>
      </c>
      <c r="G53" s="81">
        <v>9962</v>
      </c>
      <c r="H53" s="81">
        <v>8429</v>
      </c>
      <c r="I53" s="81">
        <f t="shared" si="1"/>
        <v>2073</v>
      </c>
      <c r="J53" s="81">
        <f t="shared" si="0"/>
        <v>18391</v>
      </c>
    </row>
    <row r="54" spans="2:12" ht="19.5" x14ac:dyDescent="0.25">
      <c r="C54" s="142"/>
      <c r="D54" s="77" t="s">
        <v>104</v>
      </c>
      <c r="E54" s="82">
        <f>SUM(E51:E53)</f>
        <v>2099</v>
      </c>
      <c r="F54" s="82">
        <f>SUM(F51:F53)</f>
        <v>4196</v>
      </c>
      <c r="G54" s="82">
        <f>SUM(G51:G53)</f>
        <v>37218</v>
      </c>
      <c r="H54" s="82">
        <f>SUM(H51:H53)</f>
        <v>50671</v>
      </c>
      <c r="I54" s="82">
        <f t="shared" si="1"/>
        <v>6295</v>
      </c>
      <c r="J54" s="82">
        <f t="shared" si="0"/>
        <v>87889</v>
      </c>
    </row>
    <row r="55" spans="2:12" ht="15" customHeight="1" x14ac:dyDescent="0.25">
      <c r="C55" s="142" t="s">
        <v>94</v>
      </c>
      <c r="D55" s="80" t="s">
        <v>85</v>
      </c>
      <c r="E55" s="81">
        <v>9280</v>
      </c>
      <c r="F55" s="81">
        <v>18062</v>
      </c>
      <c r="G55" s="81">
        <v>143082</v>
      </c>
      <c r="H55" s="81">
        <v>175441</v>
      </c>
      <c r="I55" s="81">
        <f t="shared" si="1"/>
        <v>27342</v>
      </c>
      <c r="J55" s="81">
        <f t="shared" si="0"/>
        <v>318523</v>
      </c>
      <c r="K55" s="23"/>
    </row>
    <row r="56" spans="2:12" ht="19.5" x14ac:dyDescent="0.25">
      <c r="C56" s="142"/>
      <c r="D56" s="80" t="s">
        <v>86</v>
      </c>
      <c r="E56" s="81">
        <v>2761</v>
      </c>
      <c r="F56" s="81">
        <v>3721</v>
      </c>
      <c r="G56" s="81">
        <v>87835</v>
      </c>
      <c r="H56" s="81">
        <v>80809</v>
      </c>
      <c r="I56" s="81">
        <f t="shared" si="1"/>
        <v>6482</v>
      </c>
      <c r="J56" s="81">
        <f t="shared" si="0"/>
        <v>168644</v>
      </c>
      <c r="K56" s="23"/>
    </row>
    <row r="57" spans="2:12" ht="19.5" x14ac:dyDescent="0.25">
      <c r="C57" s="142"/>
      <c r="D57" s="85" t="s">
        <v>105</v>
      </c>
      <c r="E57" s="82">
        <f>SUM(E55:E56)</f>
        <v>12041</v>
      </c>
      <c r="F57" s="83">
        <f>SUM(F55:F56)</f>
        <v>21783</v>
      </c>
      <c r="G57" s="83">
        <f>SUM(G55:G56)</f>
        <v>230917</v>
      </c>
      <c r="H57" s="82">
        <f>SUM(H55:H56)</f>
        <v>256250</v>
      </c>
      <c r="I57" s="82">
        <f t="shared" si="1"/>
        <v>33824</v>
      </c>
      <c r="J57" s="82">
        <f t="shared" si="0"/>
        <v>487167</v>
      </c>
    </row>
    <row r="58" spans="2:12" ht="19.5" x14ac:dyDescent="0.4">
      <c r="C58" s="143" t="s">
        <v>108</v>
      </c>
      <c r="D58" s="144"/>
      <c r="E58" s="84">
        <f>E19+E23+E28+E33+E37+E42+E46+E50+E54+E57</f>
        <v>27978</v>
      </c>
      <c r="F58" s="78">
        <f t="shared" ref="F58" si="2">F19+F23+F28+F33+F37+F42+F46+F50+F54+F57</f>
        <v>51543</v>
      </c>
      <c r="G58" s="78">
        <f>G19+G23+G28+G33+G37+G42+G46+G50+G54+G57</f>
        <v>617291</v>
      </c>
      <c r="H58" s="84">
        <f t="shared" ref="H58" si="3">H19+H23+H28+H33+H37+H42+H46+H50+H54+H57</f>
        <v>633268</v>
      </c>
      <c r="I58" s="78">
        <f t="shared" ref="I58" si="4">I19+I23+I28+I33+I37+I42+I46+I50+I54+I57</f>
        <v>79521</v>
      </c>
      <c r="J58" s="78">
        <f t="shared" ref="J58" si="5">J19+J23+J28+J33+J37+J42+J46+J50+J54+J57</f>
        <v>1250559</v>
      </c>
    </row>
    <row r="59" spans="2:12" x14ac:dyDescent="0.25">
      <c r="C59" s="23"/>
      <c r="D59" s="23"/>
      <c r="E59" s="23"/>
      <c r="F59" s="23"/>
      <c r="G59" s="23"/>
      <c r="H59" s="23"/>
      <c r="I59" s="23"/>
      <c r="J59" s="23"/>
    </row>
    <row r="63" spans="2:12" x14ac:dyDescent="0.25">
      <c r="J63" s="14"/>
    </row>
    <row r="64" spans="2:12" x14ac:dyDescent="0.25">
      <c r="J64" s="14"/>
    </row>
  </sheetData>
  <sheetProtection algorithmName="SHA-512" hashValue="eP4Ftozo0vBzvTjdA67h9q2rmeDXY+nbNRlCTmBcBH87aZmXvMtC5F0ATkUSbIdycNJ0upQTxtBXpJNPiljEJg==" saltValue="FuMFfmN3ciQ10pdP5dO+Bw==" spinCount="100000" sheet="1" objects="1" scenarios="1"/>
  <mergeCells count="19">
    <mergeCell ref="C34:C37"/>
    <mergeCell ref="C38:C42"/>
    <mergeCell ref="C20:C23"/>
    <mergeCell ref="C12:J12"/>
    <mergeCell ref="C13:J13"/>
    <mergeCell ref="J14:J15"/>
    <mergeCell ref="I14:I15"/>
    <mergeCell ref="C58:D58"/>
    <mergeCell ref="G14:H14"/>
    <mergeCell ref="C43:C46"/>
    <mergeCell ref="C47:C50"/>
    <mergeCell ref="C51:C54"/>
    <mergeCell ref="C55:C57"/>
    <mergeCell ref="E14:F14"/>
    <mergeCell ref="D14:D15"/>
    <mergeCell ref="C14:C15"/>
    <mergeCell ref="C16:C19"/>
    <mergeCell ref="C24:C28"/>
    <mergeCell ref="C29:C3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 General</vt:lpstr>
      <vt:lpstr>Gestión de Acogida</vt:lpstr>
      <vt:lpstr>Gestión Educación, Cultura y Re</vt:lpstr>
      <vt:lpstr>Gestión de Salud</vt:lpstr>
      <vt:lpstr>Gestión Económica </vt:lpstr>
      <vt:lpstr>Gestión Legal</vt:lpstr>
      <vt:lpstr>Gestión Social</vt:lpstr>
      <vt:lpstr>Data Gráficos</vt:lpstr>
      <vt:lpstr>Coh.Terr y Género</vt:lpstr>
      <vt:lpstr>Coh. Terr y Gener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Planificacion Direccion</cp:lastModifiedBy>
  <cp:lastPrinted>2024-04-09T15:28:39Z</cp:lastPrinted>
  <dcterms:created xsi:type="dcterms:W3CDTF">2023-04-19T16:05:50Z</dcterms:created>
  <dcterms:modified xsi:type="dcterms:W3CDTF">2024-04-30T20:16:54Z</dcterms:modified>
</cp:coreProperties>
</file>