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1.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2.xml" ContentType="application/vnd.openxmlformats-officedocument.themeOverrid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theme/themeOverride3.xml" ContentType="application/vnd.openxmlformats-officedocument.themeOverrid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theme/themeOverride4.xml" ContentType="application/vnd.openxmlformats-officedocument.themeOverrid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5.xml" ContentType="application/vnd.openxmlformats-officedocument.themeOverride+xml"/>
  <Override PartName="/xl/drawings/drawing2.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hidePivotFieldList="1"/>
  <mc:AlternateContent xmlns:mc="http://schemas.openxmlformats.org/markup-compatibility/2006">
    <mc:Choice Requires="x15">
      <x15ac:absPath xmlns:x15ac="http://schemas.microsoft.com/office/spreadsheetml/2010/11/ac" url="X:\Compartida Depto. de Proyectos\Monitoreo y Seguimiento\DIGEPRES\2022\Oct. - Dic\"/>
    </mc:Choice>
  </mc:AlternateContent>
  <xr:revisionPtr revIDLastSave="0" documentId="13_ncr:1_{82355769-9159-412A-AE85-1E85BE39FD89}" xr6:coauthVersionLast="47" xr6:coauthVersionMax="47" xr10:uidLastSave="{00000000-0000-0000-0000-000000000000}"/>
  <bookViews>
    <workbookView xWindow="-120" yWindow="-120" windowWidth="20730" windowHeight="11160" tabRatio="818" xr2:uid="{00000000-000D-0000-FFFF-FFFF00000000}"/>
  </bookViews>
  <sheets>
    <sheet name="Oct. - Dic. 2022" sheetId="18" r:id="rId1"/>
    <sheet name="Calculos Oct. - Dic." sheetId="16" r:id="rId2"/>
  </sheets>
  <externalReferences>
    <externalReference r:id="rId3"/>
  </externalReferences>
  <definedNames>
    <definedName name="AR">#REF!</definedName>
    <definedName name="_xlnm.Print_Area" localSheetId="1">'Calculos Oct. - Dic.'!$A$1:$P$75</definedName>
    <definedName name="_xlnm.Print_Area" localSheetId="0">'Oct. - Dic. 2022'!$A$1:$F$153</definedName>
    <definedName name="ARMAS">#REF!</definedName>
    <definedName name="CONSOLIDADO">#REF!</definedName>
    <definedName name="DACRF">#REF!</definedName>
    <definedName name="DAD">#REF!</definedName>
    <definedName name="DAF">#REF!</definedName>
    <definedName name="despacho">#REF!</definedName>
    <definedName name="dfaf">#REF!</definedName>
    <definedName name="dfd">#REF!</definedName>
    <definedName name="DFDFDAF">#REF!</definedName>
    <definedName name="DJ">#REF!</definedName>
    <definedName name="DNYCTI">#REF!</definedName>
    <definedName name="DPYEF">#REF!</definedName>
    <definedName name="DTI">#REF!</definedName>
    <definedName name="FADFAD">#REF!</definedName>
    <definedName name="fre">#REF!</definedName>
    <definedName name="GG">#REF!</definedName>
    <definedName name="HGJH">#REF!</definedName>
    <definedName name="i">#REF!</definedName>
    <definedName name="MH">#REF!</definedName>
    <definedName name="OAI">#REF!</definedName>
    <definedName name="PLANYDES">#REF!</definedName>
    <definedName name="POA2019Copia">#REF!</definedName>
    <definedName name="pre">#REF!</definedName>
    <definedName name="RELPUB">#REF!</definedName>
    <definedName name="ROSA">#REF!</definedName>
    <definedName name="RRHH">#REF!</definedName>
    <definedName name="RRHH1">#REF!</definedName>
    <definedName name="wqrq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51" i="16" l="1"/>
  <c r="E7" i="16"/>
  <c r="K4" i="16" l="1"/>
  <c r="I5" i="16" l="1"/>
  <c r="E4" i="16" l="1"/>
  <c r="D51" i="16" l="1"/>
  <c r="D58" i="16" s="1"/>
  <c r="C36" i="16"/>
  <c r="K7" i="16"/>
  <c r="K6" i="16"/>
  <c r="K5" i="16"/>
  <c r="G7" i="16" l="1"/>
  <c r="I6" i="16" l="1"/>
  <c r="H6" i="16"/>
  <c r="G6" i="16"/>
  <c r="H5" i="16"/>
  <c r="G5" i="16"/>
  <c r="D36" i="16" l="1"/>
  <c r="C25" i="16"/>
  <c r="C70" i="18" l="1"/>
  <c r="D70" i="16"/>
  <c r="E70" i="16"/>
  <c r="D62" i="16"/>
  <c r="E62" i="16"/>
  <c r="E51" i="16"/>
  <c r="E58" i="16" l="1"/>
  <c r="C15" i="18"/>
  <c r="C13" i="18"/>
  <c r="C134" i="18" l="1"/>
  <c r="C132" i="18"/>
  <c r="C107" i="18"/>
  <c r="C105" i="18"/>
  <c r="C80" i="18"/>
  <c r="C78" i="18"/>
  <c r="E73" i="16"/>
  <c r="C124" i="18" s="1"/>
  <c r="D73" i="16"/>
  <c r="D66" i="16"/>
  <c r="I52" i="16"/>
  <c r="D44" i="16"/>
  <c r="C44" i="16"/>
  <c r="I53" i="16" l="1"/>
  <c r="C109" i="18"/>
  <c r="C126" i="18"/>
  <c r="C128" i="18" s="1"/>
  <c r="J52" i="16"/>
  <c r="C82" i="18"/>
  <c r="I54" i="16"/>
  <c r="C72" i="18"/>
  <c r="K52" i="16"/>
  <c r="C136" i="18"/>
  <c r="K51" i="16"/>
  <c r="K53" i="16" l="1"/>
  <c r="C99" i="18"/>
  <c r="C74" i="18"/>
  <c r="C17" i="18"/>
  <c r="C19" i="18" s="1"/>
  <c r="K54" i="16"/>
  <c r="E66" i="16"/>
  <c r="C97" i="18" l="1"/>
  <c r="C101" i="18" s="1"/>
  <c r="J51" i="16"/>
  <c r="J53" i="16" l="1"/>
  <c r="J54" i="16"/>
</calcChain>
</file>

<file path=xl/sharedStrings.xml><?xml version="1.0" encoding="utf-8"?>
<sst xmlns="http://schemas.openxmlformats.org/spreadsheetml/2006/main" count="266" uniqueCount="139">
  <si>
    <t>Información General</t>
  </si>
  <si>
    <t>15 - Desarrollo integral y protección al adulto mayor</t>
  </si>
  <si>
    <t>Condición de Interés:</t>
  </si>
  <si>
    <t>2.3. Igualdad de derechos y oportunidades</t>
  </si>
  <si>
    <t>Meta Física</t>
  </si>
  <si>
    <t>Ejecutado</t>
  </si>
  <si>
    <t>Trimestral</t>
  </si>
  <si>
    <t>Reporte del sistema de gestión de centros geriátricos</t>
  </si>
  <si>
    <t>Reducir la tasa de riesgo a dependencia de los adultos mayores</t>
  </si>
  <si>
    <t>Aumentar la participación de los adultos mayores en centros</t>
  </si>
  <si>
    <t>Reducir los ingresos tempranos a los centros permanentes</t>
  </si>
  <si>
    <t>Cantidad de adultos mayores que reciben servicios</t>
  </si>
  <si>
    <t>Eficacia</t>
  </si>
  <si>
    <t>Logros alcanzados</t>
  </si>
  <si>
    <t>Justificación y desvíos</t>
  </si>
  <si>
    <t>Conclusiones DIGEPRES:</t>
  </si>
  <si>
    <t>Anexo 07
Reporte ejecutivo trimestral acumulado
Programa Presupuestario orientado a Resultados (PPoR)
AÑO 2022</t>
  </si>
  <si>
    <t>Nombre del Programa</t>
  </si>
  <si>
    <t>Capítulo</t>
  </si>
  <si>
    <t>0201 - Presidencia De La República</t>
  </si>
  <si>
    <t>Disminuir la dependencia de los adultos mayores</t>
  </si>
  <si>
    <t>Subcapítulo</t>
  </si>
  <si>
    <t>02 - Gabinete De La Política Social</t>
  </si>
  <si>
    <t>Unidad Ejecutora</t>
  </si>
  <si>
    <t>0010 - Consejo Nacional De La Persona Envejeciente</t>
  </si>
  <si>
    <t>Eje Estratégico</t>
  </si>
  <si>
    <t>2 Desarrollo social</t>
  </si>
  <si>
    <t>Objetivo General</t>
  </si>
  <si>
    <t>Población Objetivo: 1,221,953 adultos mayores</t>
  </si>
  <si>
    <t>Objetivo Específico</t>
  </si>
  <si>
    <t>2.3.5 Proteger a la población adulta mayor…</t>
  </si>
  <si>
    <t>Población Beneficiaria: 214,353 adultos mayores</t>
  </si>
  <si>
    <t>Información Financiera del Programa</t>
  </si>
  <si>
    <t>Fuente: Sistema Integrado de la Gestión Financiera (SIGEF).</t>
  </si>
  <si>
    <t>Presupuesto Inicial</t>
  </si>
  <si>
    <t>Presupuesto Vigente</t>
  </si>
  <si>
    <t>Presupuesto Ejecutado</t>
  </si>
  <si>
    <t>Porcentaje de avance trimestral</t>
  </si>
  <si>
    <t>Explicativa sobre el desempeño presupuestario:</t>
  </si>
  <si>
    <t>Indicadores de Nivel de Resultados</t>
  </si>
  <si>
    <t>Resultado esperado</t>
  </si>
  <si>
    <t>Aumentar la autonomía, independencia, participación e integración de los adultos mayores</t>
  </si>
  <si>
    <t>Fuente: Reporte del sistema de gestión de centros geriátricos</t>
  </si>
  <si>
    <t>Indicador</t>
  </si>
  <si>
    <t>Porcentaje de adultos mayores independientes</t>
  </si>
  <si>
    <t>Método de cálculo</t>
  </si>
  <si>
    <t>Tipo de indicador</t>
  </si>
  <si>
    <t>Periodicidad de la medición</t>
  </si>
  <si>
    <t>Valor base</t>
  </si>
  <si>
    <t>Año base</t>
  </si>
  <si>
    <t>Medio de verificación</t>
  </si>
  <si>
    <t>Porcentaje de adultos mayores con riesgo a dependencia</t>
  </si>
  <si>
    <t xml:space="preserve">Porcentaje de adultos mayores activos </t>
  </si>
  <si>
    <t>Porcentaje de adultos mayores que solicita asilo</t>
  </si>
  <si>
    <t>Explicativa sobre el avance de indicadores de resultado</t>
  </si>
  <si>
    <t>Información de Productos del Programa</t>
  </si>
  <si>
    <t>Producto: 6034 - Adultos mayores reciben atención integral</t>
  </si>
  <si>
    <t>Indicadores de Nivel de Productos</t>
  </si>
  <si>
    <t>Cantidad de adultos mayores beneficiados</t>
  </si>
  <si>
    <t>Adultos mayores impactados</t>
  </si>
  <si>
    <t>Meta Financiera</t>
  </si>
  <si>
    <t>Programado</t>
  </si>
  <si>
    <t>Explicativa sobre el avance de la meta física</t>
  </si>
  <si>
    <t>Producto: 6622 - Adultos mayores reciben atención y protección integral en centros modelos, según el método SECARE</t>
  </si>
  <si>
    <t>Sumatoria de adultos mayores que reciben servicios</t>
  </si>
  <si>
    <t>Producto: 6624 - Adultos mayores reciben atención y protección integral permanente, según el método SECARE</t>
  </si>
  <si>
    <t>T1</t>
  </si>
  <si>
    <t>Vigente</t>
  </si>
  <si>
    <t>Inicial</t>
  </si>
  <si>
    <t>Indicadores</t>
  </si>
  <si>
    <t xml:space="preserve">Adultos Mayores en el programa SECARE </t>
  </si>
  <si>
    <t>Meta 2022</t>
  </si>
  <si>
    <t>Porcentaje de adultos mayores independiente con riesgo a dependencia</t>
  </si>
  <si>
    <t>INDICADORES DE NIVEL DE RESULTADOS</t>
  </si>
  <si>
    <t>Etapa del presupuesto</t>
  </si>
  <si>
    <t>Resultados</t>
  </si>
  <si>
    <t>Producto</t>
  </si>
  <si>
    <t>Fisico</t>
  </si>
  <si>
    <t>Financiero</t>
  </si>
  <si>
    <t>TOTAL</t>
  </si>
  <si>
    <t>Financiero Ejecutado</t>
  </si>
  <si>
    <t>Actividades</t>
  </si>
  <si>
    <t>1-Dirección y Coordinación</t>
  </si>
  <si>
    <t>2-Protección legal</t>
  </si>
  <si>
    <t>3-Acogida en centros geriátricos</t>
  </si>
  <si>
    <t>4-Educación básica, técnica, cultura y recreación</t>
  </si>
  <si>
    <t>5-Adultos mayores reciben subsidios sociales (Transferencia económica)</t>
  </si>
  <si>
    <t>6-Inclusión social</t>
  </si>
  <si>
    <t>7-Servicios de salud</t>
  </si>
  <si>
    <t>Financiero Programado</t>
  </si>
  <si>
    <t>1-Servicios de Atención Integral en el Centro Modelo Juan Bosch</t>
  </si>
  <si>
    <t>2-Servicios de Atención Intención Integral en el Centro Modelo Boca de Cachón</t>
  </si>
  <si>
    <t>3-Servicios de Atención Integral en el Hogar de Día CONAPE San Rafael De Yuma – Higuey</t>
  </si>
  <si>
    <t>4-Servicios de Atención Integral Estancia de Día Lic. Wilfredo Medina - San Juan De La Maguana</t>
  </si>
  <si>
    <t>1-Servicios de Atención Integral en el Centro San Fco. Asis (Santo Domingo)</t>
  </si>
  <si>
    <t>2-Servicio de Atención Integral en el Centro San Joaquín y Santa Ana (Vega)</t>
  </si>
  <si>
    <t>3-Servicio de Atención Integral en el Centro Mao</t>
  </si>
  <si>
    <t>Adultos mayores reciben atención integral (PROD. 02)</t>
  </si>
  <si>
    <t>Adultos mayores reciben atención y protección integral en centros modelos, según el método SECARE (PROD. 03)</t>
  </si>
  <si>
    <t>Adultos mayores reciben atención y protección integral permanente, según el método SECARE (PROD. 04)</t>
  </si>
  <si>
    <t>TOTAL PROD. 02</t>
  </si>
  <si>
    <t>TOTAL PROD. 04</t>
  </si>
  <si>
    <t>TOTAL PROD. 03</t>
  </si>
  <si>
    <t xml:space="preserve">CALCULOS FINANCIEROS DETALLADOS: </t>
  </si>
  <si>
    <t>Preventivo</t>
  </si>
  <si>
    <t>Devengado</t>
  </si>
  <si>
    <t>Diferencia</t>
  </si>
  <si>
    <t>Porcentaje ejecucion</t>
  </si>
  <si>
    <t>PROD 02</t>
  </si>
  <si>
    <t>PROD 03</t>
  </si>
  <si>
    <t>PROD 04</t>
  </si>
  <si>
    <t xml:space="preserve"> </t>
  </si>
  <si>
    <t>Avance del año año</t>
  </si>
  <si>
    <t>T2</t>
  </si>
  <si>
    <t>Porcentaje de Avance Trimestre</t>
  </si>
  <si>
    <t>T3</t>
  </si>
  <si>
    <t xml:space="preserve">Adultos Mayores en el Producto 02 </t>
  </si>
  <si>
    <t>Ing. Saoni Brea</t>
  </si>
  <si>
    <t>Ing. Christian Beltre</t>
  </si>
  <si>
    <t>Responsible Técnico PPoR</t>
  </si>
  <si>
    <t>Coordinadora de Seguimiento y Evaluación PPoR</t>
  </si>
  <si>
    <t>Trimestre: Octubre - Diciembre 2022</t>
  </si>
  <si>
    <t>T4</t>
  </si>
  <si>
    <t>Resultados del trimestre Oct. - Dic.</t>
  </si>
  <si>
    <t>EJECUCION PRESUPUESTARIA OCT. - DIC.</t>
  </si>
  <si>
    <t>NIVEL DE INDICADORES DE PRODUCTO OCT. - DIC.</t>
  </si>
  <si>
    <t>EJECUCIÓN FINANCIERA PRODUCTOS Y ACTIVIDADES - OCT. - DIC.</t>
  </si>
  <si>
    <t>OCT. - DIC.</t>
  </si>
  <si>
    <r>
      <rPr>
        <sz val="10"/>
        <rFont val="Verdana"/>
        <family val="2"/>
      </rPr>
      <t>En el producto 03 (Adultos Mayores reciben atención y protección integral en centros modelos, según el método SECARE), se impactaron 404 adultos mayores logrando un 99.3% de cumplimiento en referencia a la meta establecida.</t>
    </r>
    <r>
      <rPr>
        <sz val="10"/>
        <color theme="1"/>
        <rFont val="Verdana"/>
        <family val="2"/>
      </rPr>
      <t xml:space="preserve">
Los adultos mayores participaron en actividades culturales, recreativas, de capacitación, de salud, entre otras. 
El centro de atención integral Ciudad Juan Bosch llevó a cabo el día 28 de octubre el aniversario número 4 de su apertura y a la vez una feria navideña donde se colocaron para regalos artículos que fueron confeccionados por los adultos mayores durante sus actividades en el centro.
En noviembre con motivo de la celebración del mes de la familia, el centro planificó la realización de visitas a los diferentes Liceo, con la finalidad de orientar a los estudiantes con relación   al respeto que se debe tener a las familias en especial a los abuelos.
Durante el mes de diciembre, los 4 hogares de día dentro de este producto (Hogar de día CONAPE Wilfredo Medina, Boca de Cachón, San Rafael del Yuma y Ciudad Juan Bosch) también participaron en la celebración de la fiesta navideña a los adultos mayores y les fueron entregados los bonos navideños.</t>
    </r>
  </si>
  <si>
    <r>
      <rPr>
        <b/>
        <sz val="10"/>
        <color theme="1"/>
        <rFont val="Verdana"/>
        <family val="2"/>
      </rPr>
      <t xml:space="preserve">
</t>
    </r>
    <r>
      <rPr>
        <b/>
        <sz val="10"/>
        <rFont val="Verdana"/>
        <family val="2"/>
      </rPr>
      <t>Meta Física:</t>
    </r>
    <r>
      <rPr>
        <sz val="10"/>
        <color theme="1"/>
        <rFont val="Verdana"/>
        <family val="2"/>
      </rPr>
      <t xml:space="preserve">
</t>
    </r>
    <r>
      <rPr>
        <sz val="10"/>
        <rFont val="Verdana"/>
        <family val="2"/>
      </rPr>
      <t>En el producto 03 (Adultos Mayores reciben atención y protección integral en centros modelos, según el método SECARE). Los adultos mayores faltantes corresponden a que estos presentaron dificultades de salud, se encontraban fuera de la provincia por lo que no se les pudo brindar los servicios o por fallecimientos, serán integrados otros adultos mayores en su lugar.</t>
    </r>
    <r>
      <rPr>
        <b/>
        <sz val="10"/>
        <color rgb="FFFF0000"/>
        <rFont val="Verdana"/>
        <family val="2"/>
      </rPr>
      <t xml:space="preserve">
</t>
    </r>
    <r>
      <rPr>
        <sz val="10"/>
        <color theme="1"/>
        <rFont val="Verdana"/>
        <family val="2"/>
      </rPr>
      <t xml:space="preserve">
</t>
    </r>
    <r>
      <rPr>
        <b/>
        <sz val="10"/>
        <color theme="1"/>
        <rFont val="Verdana"/>
        <family val="2"/>
      </rPr>
      <t xml:space="preserve">Meta Financiera: </t>
    </r>
    <r>
      <rPr>
        <sz val="10"/>
        <color theme="1"/>
        <rFont val="Verdana"/>
        <family val="2"/>
      </rPr>
      <t xml:space="preserve">
En el producto 02 obtuvimos un 160% de ejecución sobrepasando la meta programada con una variación </t>
    </r>
    <r>
      <rPr>
        <b/>
        <sz val="10"/>
        <color theme="1"/>
        <rFont val="Verdana"/>
        <family val="2"/>
      </rPr>
      <t>favorable</t>
    </r>
    <r>
      <rPr>
        <sz val="10"/>
        <color theme="1"/>
        <rFont val="Verdana"/>
        <family val="2"/>
      </rPr>
      <t xml:space="preserve">, para una desviación de un 60% por encima de la meta programada.
En el producto 03 obtuvimos un 246% de ejecución sobrepasando la meta programada con una variación </t>
    </r>
    <r>
      <rPr>
        <b/>
        <sz val="10"/>
        <color theme="1"/>
        <rFont val="Verdana"/>
        <family val="2"/>
      </rPr>
      <t>favorable</t>
    </r>
    <r>
      <rPr>
        <sz val="10"/>
        <color theme="1"/>
        <rFont val="Verdana"/>
        <family val="2"/>
      </rPr>
      <t xml:space="preserve">, para una desviación de un 146% por encima de la meta programada.
En el producto 04 obtuvimos un 192% de ejecución sobrepasando la meta programada con una variación </t>
    </r>
    <r>
      <rPr>
        <b/>
        <sz val="10"/>
        <color theme="1"/>
        <rFont val="Verdana"/>
        <family val="2"/>
      </rPr>
      <t>favorable</t>
    </r>
    <r>
      <rPr>
        <sz val="10"/>
        <color theme="1"/>
        <rFont val="Verdana"/>
        <family val="2"/>
      </rPr>
      <t>, para una desviación de un 92% por encima de la meta programada.
Estas variaciones favorables fueron originada por la finalización de los procesos de compras que estaban pendientes por ejecutar en el tercer trimestre y fueron ejecutados en este cuarto trimestre, es importante señalar que los trimestres anteriores, no pudimos alcanzar nuestra meta programada, precisamente, por no haber podido ejecutar todos los procesos de compras, ya que los procesos de licitación tienen una duración de tres meses calendario para empezar con el proceso de pago, los cuales culminaron todos en este cuarto trimestre, de ahí la variación y ejecución del mismo.</t>
    </r>
  </si>
  <si>
    <r>
      <rPr>
        <sz val="10"/>
        <rFont val="Verdana"/>
        <family val="2"/>
      </rPr>
      <t>En el producto 04 (Adultos Mayores reciben atención y protección integral en centros permanentes, según el método SECARE), se impactaron 346 adultos mayores reflejando así un 100.6% de cumplimiento en referencia a la meta establecida.</t>
    </r>
    <r>
      <rPr>
        <b/>
        <sz val="10"/>
        <color rgb="FFFF0000"/>
        <rFont val="Verdana"/>
        <family val="2"/>
      </rPr>
      <t xml:space="preserve">
</t>
    </r>
    <r>
      <rPr>
        <sz val="10"/>
        <color theme="1"/>
        <rFont val="Verdana"/>
        <family val="2"/>
      </rPr>
      <t xml:space="preserve">
</t>
    </r>
    <r>
      <rPr>
        <b/>
        <sz val="10"/>
        <color theme="1"/>
        <rFont val="Verdana"/>
        <family val="2"/>
      </rPr>
      <t>Hogar de Ancianos San Francisco de Asis</t>
    </r>
    <r>
      <rPr>
        <sz val="10"/>
        <color theme="1"/>
        <rFont val="Verdana"/>
        <family val="2"/>
      </rPr>
      <t xml:space="preserve">
Durante el mes de octubre conmemoró el día internacional del adulto mayor con una semana cultural donde pudieron trabajar diversas manualidades alusivas a los países, en música pudieron apreciar los himnos y ritmos típicos de cada país, en Info-alfabetización se le dio una reseña de la cultura en general. El día mundial de la alimentación se realizó una actividad donde se les habló sobre la importancia de una buena alimentación. 
Para el día internacional del cáncer de mama se realizó una emotiva y divertida caminata por el asilo, donde las diversas áreas se unieron para la realización del lazo humano donde asistió una representación de cada área, y se concientizó sobre la detección temprana del cáncer de mama. En el mes de noviembre celebraron su primera olimpiada el día del fisioterapeuta, en ella pudieron realizar con la ayuda de instructores y ayudantes diversas actividades físicas, donde todos llevaron sus medallas o trofeos como premio. Tuvieron la participación artística de las voluntarias Las mariposas, las cuales deleitaron con hermosas canciones de su época. 
Conmemoraron durante el mes de la familia, por primera vez un fraternal encuentro entre los adultos mayores y sus familiares. El coro del hogar cantó villancicos, con los instrumentos musicales aprendidos en las clases que se imparten a los adultos mayores, para concluir dicha actividad Infoalfabetización realizaron juegos interactivos y un emotivo video con la participación de ellos en las diversas áreas. En diciembre, este mes estuvo lleno de alegría y felicidad, el hogar recibió visitas de diferentes lugares tales como: voluntariados, coros y colegios, donde se bailó y cantó a ritmo de villancicos. Contaron con la participación de conjuntos musicales, bailes, danzas y recreación, donde el adulto mayor pudo sentir la alegría que trae consigo el nacimiento de Jesús y la navidad.
</t>
    </r>
    <r>
      <rPr>
        <b/>
        <sz val="10"/>
        <color theme="1"/>
        <rFont val="Verdana"/>
        <family val="2"/>
      </rPr>
      <t xml:space="preserve">Centro Geriatrico San Joaquín y Santa Ana
</t>
    </r>
    <r>
      <rPr>
        <sz val="10"/>
        <color theme="1"/>
        <rFont val="Verdana"/>
        <family val="2"/>
      </rPr>
      <t xml:space="preserve">El dia 12 de octubre se conmemoraron el Día de la Raza o el Día del Respeto a la Diversidad Cultural con actividades de integración para los adultos mayores. El día 7 de noviembre celebraron el Día Nacional del Deporte, fecha en la cual el movimiento deportivo hace suya la fecha y lleva a cabo varias actividades dirigidas a resaltar tan importante sector. Los adultos mayores también participaron en actividades deportivas varias. Celebraron el Día Internacional de la Eliminación de la Violencia contra la Mujer se celebra el 25 de noviembre. Dentro de las actividades de navidad, el hogar realizó excursiones al Parque Mágico de La Navidad 2022, junto a sus Adultos Mayores.
</t>
    </r>
    <r>
      <rPr>
        <b/>
        <sz val="10"/>
        <color theme="1"/>
        <rFont val="Verdana"/>
        <family val="2"/>
      </rPr>
      <t>Patronato del Asilo para Ancianos Mao</t>
    </r>
    <r>
      <rPr>
        <sz val="10"/>
        <color theme="1"/>
        <rFont val="Verdana"/>
        <family val="2"/>
      </rPr>
      <t xml:space="preserve">
En los meses de octubre, noviembre y diciembre se realizaron varias actividades extracurriculares, dentro de ellas podemos destacar el armado del árbol de navidad, en donde los adultos mayores ayudaron a armar el árbol de navidad del centro y decoraciones en el área.  Se realizaron varios aguinaldos navideños en donde con música se realizó ambientación navideña y a esta actividad se le sumó una fiesta del té.
También se incluyó caminatas por los alrededores con música navideña tocada por nuestros adultos mayores. Se celebraron las fiestas de cumpleaños de cada adulto mayor. Se llevaron a cabo las festividades del almuerzo navideño y fiesta de fin de año, en la que los adultos mayores pudieron degustar un almuerzo especial acompañados de toda la empleomanía del centro. En este periodo también tuvieron una jornada de pruebas de covid-19, para llevar un control estricto sobre dicha enfermedad, gracias a dios no hubo incidencias con los adultos mayores. Durante la jornada se realizaron una serie de charlas motivacionales para mantener a nuestros adultos en confianza familiar.</t>
    </r>
  </si>
  <si>
    <r>
      <t>La ejecución financiera en este tercer trimestre fue de un 44.8% del valor del presupuesto vigente, el cual está distribuido en los siguientes objétales:
37</t>
    </r>
    <r>
      <rPr>
        <sz val="10"/>
        <rFont val="Verdana"/>
        <family val="2"/>
      </rPr>
      <t xml:space="preserve">% en Remuneraciones y Contribuciones, correspondiente a RD$190,911,568.56
7.6% en Contrataciones y Servicios, correspondiente a RD$39,340,304.44
18.9% en Materiales y Suministros, correspondiente a RD$97,630,715.09
27.9% en Transferencias Corrientes, correspondiente a RD$144,311,790.16
8.4% en Bienes muebles e Intangibles, correspondiente a RD$43,605,008.12
0.1% en Obras para edificaciones, correspondiente a RD$531,246.01
</t>
    </r>
    <r>
      <rPr>
        <sz val="10"/>
        <color theme="1"/>
        <rFont val="Verdana"/>
        <family val="2"/>
      </rPr>
      <t>0.02% en anticipo, correspondiente a RD$85,726.50</t>
    </r>
  </si>
  <si>
    <r>
      <rPr>
        <b/>
        <sz val="10"/>
        <color theme="1"/>
        <rFont val="Verdana"/>
        <family val="2"/>
      </rPr>
      <t xml:space="preserve">
Meta Física:</t>
    </r>
    <r>
      <rPr>
        <sz val="10"/>
        <color theme="1"/>
        <rFont val="Verdana"/>
        <family val="2"/>
      </rPr>
      <t xml:space="preserve">
</t>
    </r>
    <r>
      <rPr>
        <sz val="10"/>
        <rFont val="Verdana"/>
        <family val="2"/>
      </rPr>
      <t>Para el trimestre Oct. - Dic. 2022, se programó una meta física total de 54,152 adultos mayores y se logró una ejecución total de 64,359 adultos mayores es decir que logramos un 119% de avance en relación a la meta física del trimestre.</t>
    </r>
    <r>
      <rPr>
        <sz val="10"/>
        <color theme="1"/>
        <rFont val="Verdana"/>
        <family val="2"/>
      </rPr>
      <t xml:space="preserve">
</t>
    </r>
    <r>
      <rPr>
        <b/>
        <sz val="10"/>
        <color theme="1"/>
        <rFont val="Verdana"/>
        <family val="2"/>
      </rPr>
      <t>Meta Financiera:</t>
    </r>
    <r>
      <rPr>
        <sz val="10"/>
        <color theme="1"/>
        <rFont val="Verdana"/>
        <family val="2"/>
      </rPr>
      <t xml:space="preserve"> 
</t>
    </r>
    <r>
      <rPr>
        <sz val="10"/>
        <rFont val="Verdana"/>
        <family val="2"/>
      </rPr>
      <t>Para el trimestre Oct. - Dic 2022, durante este periodo logramos obtener una ejecución por un valor de RD$516,416,358.88 (Quinientos Dieciseis Millones Cuatrocientos Diceseis Mil Trescientos Cincuenta y Ocho pesos con 88/100) para una ejecución total en el trimestre de un 44.8% del valor de nuestro presupuesto vigente, dicha ejecución fue derivada de la culminación de los procesos de compras, los cuales en su mayoría fueron ejecutados satisfactoriamente en este último trimestre del año.</t>
    </r>
  </si>
  <si>
    <t xml:space="preserve">
Para este trimestre se realizaron las siguientes acciones de cara a mejorar los resultados
de los indicadores:
- Se realizaron 11 jornadas de Inclusión Social en diferentes provincias del país, impactando a 4,513 adultos mayores quienes recibieron servicios de atención integral.
- Incremento en las actividades de recreación, música, juegos, bailes, entre otros.
- El aumento de la cobertura en programas como: Familias de Cariño, la entrega de los medicamentos, insumos programados, raciones crudas, y pensiones solidarias, representó el avance en los indicadores.
</t>
  </si>
  <si>
    <t xml:space="preserve">Los avances se vieron representados en un aumento de las jornadas de inclusión social realizadas por el Departamento de Salud, el Departamento de Desarrollo social y la División de cultura, capacitación y recreación. Se ha mantenido la cobertura de los programas económicos como TE-AMA y PROVEE y aumento de la cobertura en pensiones solidarias, y el aumento de la cobertura del programa familias de cariño.
-Pago extraordinario de la nómina de TE-AMA en el mes de diciembre a 6,621 beneficiarios.
-Pago de incentivo navideño en la nómina de Cuidadores de Familias de Cariño por un monto de RD$10,000.00 a 139 beneficiarios. 
-Aumento de la cobertura de las pensiones solidarias mediante los decretos 757-22, 766-22, 769-22, 733-22, 593-22, 745-22 a 6,592 beneficiarios. 
-Entrega de alimentos 6,575 a 5,240 beneficiarios. 
-Entrega de 46,265 medicamentos a 2,368 beneficiarios.
-4,513 beneficiarios de charlas de sensibilización en la ley 352-98.
-Entrega de 5,558 servicios de salud. 
-Atención directa al usuario 12,332 beneficiarios 
-Familias de Cariño con 138 adultos mayores beneficiarios con una inversión de RD$1,895,000.00
El día miércoles 21 de diciembre de 2022, se llevó a cabo una actividad navideña en los 32 hogares de dia del CONAPE a nivel nacional, con el objetivo de integrar a los adultos mayores dentro del ambiente festivo de navidad y de fin de año, llevándoles un almuerzo especial, música y entrega de regalos. Esto formó parte a la vez de los programas y actividades de recreación que se ejecutan en los hogares de día CONAPE. La Dirección de Supervisión y Evaluación de Servicios de Centros de Atención al Adulto Mayor estuvo a cargo de la logística de esta actividad y cada hogar de día fue responsable de coordinar y ejecutar los servicios en ese día especial.
Cada hogar de día CONAPE recibió durante la actividad a un colaborador de la sede principal. La dirección ejecutiva autorizó la realización de un almuerzo, integrado con alimentos de alta calidad y en cantidades suficientes para todos los adultos mayores. Esta actividad fue realizada con los fondos de cada hogar, que son transferidos desde el CONAPE, la misma tuvo una inversión de RD$1,400,000.00 pesos.
Todos los Hogares de día CONAPE, realizaron un almuerzo navideño y adicional a esto, con el apoyo de la presidencia entregamos bonos navideños a cada adulto mayor adscrito de cada hogar, por un valor de RD$2,671,500.00 pesos. Los adultos mayores se observaron durante las actividades felices, animados y agradecidos con el trato y servicio que están recibiendo en los hogares. </t>
  </si>
  <si>
    <t>Adultos mayores con riesgo a dependencia de los productos 03 y 04 / total de adultos mayores de los productos 03 y 04 * 100</t>
  </si>
  <si>
    <t>Adultos mayores independientes de los productos 2, 3 y 4 / total Adultos mayores de los productos 2, 3 y 4 * 100</t>
  </si>
  <si>
    <t>Adultos mayores independientes más adultos mayores con riesgo a la dependencia del producto 3 según metodología SECARE / total de adultos mayores atendidos en el producto 3 * 100</t>
  </si>
  <si>
    <t>Adultos mayores acogidos en centros en los productos 2 y 4 menos la cantidad de solicitudes de ingreso de asilo aprobadas de los productos 2 y del 4 / total de adultos mayores de los productos 2 y 4 *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</si>
</sst>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quot;$&quot;#,##0.00"/>
    <numFmt numFmtId="165" formatCode="0.0%"/>
    <numFmt numFmtId="166" formatCode="_(* #,##0_);_(* \(#,##0\);_(* &quot;-&quot;??_);_(@_)"/>
  </numFmts>
  <fonts count="20" x14ac:knownFonts="1">
    <font>
      <sz val="10"/>
      <color rgb="FF000000"/>
      <name val="Arial"/>
      <scheme val="minor"/>
    </font>
    <font>
      <sz val="11"/>
      <color theme="1"/>
      <name val="Arial"/>
      <family val="2"/>
      <scheme val="minor"/>
    </font>
    <font>
      <sz val="11"/>
      <color theme="1"/>
      <name val="Arial"/>
      <family val="2"/>
      <scheme val="minor"/>
    </font>
    <font>
      <sz val="10"/>
      <name val="Verdana"/>
      <family val="2"/>
    </font>
    <font>
      <b/>
      <sz val="10"/>
      <color theme="1"/>
      <name val="Verdana"/>
      <family val="2"/>
    </font>
    <font>
      <sz val="10"/>
      <color theme="1"/>
      <name val="Verdana"/>
      <family val="2"/>
    </font>
    <font>
      <sz val="8"/>
      <color theme="1"/>
      <name val="Verdana"/>
      <family val="2"/>
    </font>
    <font>
      <b/>
      <u/>
      <sz val="10"/>
      <color theme="1"/>
      <name val="Verdana"/>
      <family val="2"/>
    </font>
    <font>
      <sz val="10"/>
      <color rgb="FF000000"/>
      <name val="Arial"/>
      <family val="2"/>
      <scheme val="minor"/>
    </font>
    <font>
      <sz val="11"/>
      <color theme="1"/>
      <name val="Times New Roman"/>
      <family val="1"/>
    </font>
    <font>
      <b/>
      <sz val="11"/>
      <color theme="1"/>
      <name val="Times New Roman"/>
      <family val="1"/>
    </font>
    <font>
      <b/>
      <sz val="12"/>
      <color theme="1"/>
      <name val="Times New Roman"/>
      <family val="1"/>
    </font>
    <font>
      <sz val="12"/>
      <color theme="1"/>
      <name val="Times New Roman"/>
      <family val="1"/>
    </font>
    <font>
      <b/>
      <sz val="14"/>
      <color theme="0"/>
      <name val="Times New Roman"/>
      <family val="1"/>
    </font>
    <font>
      <b/>
      <sz val="12"/>
      <color theme="0"/>
      <name val="Times New Roman"/>
      <family val="1"/>
    </font>
    <font>
      <sz val="10"/>
      <color rgb="FF000000"/>
      <name val="Verdana"/>
      <family val="2"/>
    </font>
    <font>
      <i/>
      <sz val="10"/>
      <color theme="1"/>
      <name val="Verdana"/>
      <family val="2"/>
    </font>
    <font>
      <b/>
      <sz val="16"/>
      <color theme="1"/>
      <name val="Times New Roman"/>
      <family val="1"/>
    </font>
    <font>
      <b/>
      <sz val="10"/>
      <name val="Verdana"/>
      <family val="2"/>
    </font>
    <font>
      <b/>
      <sz val="10"/>
      <color rgb="FFFF0000"/>
      <name val="Verdana"/>
      <family val="2"/>
    </font>
  </fonts>
  <fills count="7">
    <fill>
      <patternFill patternType="none"/>
    </fill>
    <fill>
      <patternFill patternType="gray125"/>
    </fill>
    <fill>
      <patternFill patternType="solid">
        <fgColor theme="4" tint="0.79998168889431442"/>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rgb="FF002060"/>
        <bgColor indexed="64"/>
      </patternFill>
    </fill>
  </fills>
  <borders count="28">
    <border>
      <left/>
      <right/>
      <top/>
      <bottom/>
      <diagonal/>
    </border>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s>
  <cellStyleXfs count="7">
    <xf numFmtId="0" fontId="0" fillId="0" borderId="0"/>
    <xf numFmtId="0" fontId="2" fillId="0" borderId="1"/>
    <xf numFmtId="9" fontId="2" fillId="0" borderId="1"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0" fontId="1" fillId="0" borderId="1"/>
    <xf numFmtId="9" fontId="1" fillId="0" borderId="1" applyFont="0" applyFill="0" applyBorder="0" applyAlignment="0" applyProtection="0"/>
  </cellStyleXfs>
  <cellXfs count="135">
    <xf numFmtId="0" fontId="0" fillId="0" borderId="0" xfId="0"/>
    <xf numFmtId="0" fontId="9" fillId="0" borderId="1" xfId="1" applyFont="1"/>
    <xf numFmtId="0" fontId="9" fillId="0" borderId="1" xfId="1" applyFont="1" applyAlignment="1">
      <alignment horizontal="center"/>
    </xf>
    <xf numFmtId="9" fontId="12" fillId="0" borderId="16" xfId="1" applyNumberFormat="1" applyFont="1" applyBorder="1" applyAlignment="1">
      <alignment vertical="center"/>
    </xf>
    <xf numFmtId="0" fontId="14" fillId="6" borderId="16" xfId="1" applyFont="1" applyFill="1" applyBorder="1" applyAlignment="1">
      <alignment horizontal="center" vertical="center" wrapText="1"/>
    </xf>
    <xf numFmtId="17" fontId="14" fillId="6" borderId="16" xfId="1" applyNumberFormat="1" applyFont="1" applyFill="1" applyBorder="1" applyAlignment="1">
      <alignment horizontal="center" vertical="center"/>
    </xf>
    <xf numFmtId="0" fontId="10" fillId="0" borderId="16" xfId="1" applyFont="1" applyBorder="1" applyAlignment="1">
      <alignment vertical="center" wrapText="1"/>
    </xf>
    <xf numFmtId="0" fontId="11" fillId="0" borderId="16" xfId="1" applyFont="1" applyBorder="1"/>
    <xf numFmtId="0" fontId="11" fillId="0" borderId="16" xfId="1" applyFont="1" applyBorder="1" applyAlignment="1">
      <alignment vertical="center" wrapText="1"/>
    </xf>
    <xf numFmtId="43" fontId="12" fillId="0" borderId="16" xfId="3" applyFont="1" applyBorder="1" applyAlignment="1">
      <alignment horizontal="center"/>
    </xf>
    <xf numFmtId="0" fontId="15" fillId="0" borderId="0" xfId="0" applyFont="1"/>
    <xf numFmtId="0" fontId="14" fillId="6" borderId="19" xfId="1" applyFont="1" applyFill="1" applyBorder="1" applyAlignment="1">
      <alignment horizontal="center" vertical="center" wrapText="1"/>
    </xf>
    <xf numFmtId="0" fontId="14" fillId="6" borderId="21" xfId="1" applyFont="1" applyFill="1" applyBorder="1" applyAlignment="1">
      <alignment horizontal="center" vertical="center" wrapText="1"/>
    </xf>
    <xf numFmtId="0" fontId="14" fillId="6" borderId="17" xfId="1" applyFont="1" applyFill="1" applyBorder="1" applyAlignment="1">
      <alignment horizontal="center" vertical="center" wrapText="1"/>
    </xf>
    <xf numFmtId="0" fontId="12" fillId="0" borderId="16" xfId="1" applyFont="1" applyBorder="1" applyAlignment="1">
      <alignment vertical="center" wrapText="1"/>
    </xf>
    <xf numFmtId="43" fontId="12" fillId="0" borderId="16" xfId="3" applyFont="1" applyBorder="1" applyAlignment="1">
      <alignment horizontal="right" vertical="center"/>
    </xf>
    <xf numFmtId="166" fontId="12" fillId="0" borderId="16" xfId="3" applyNumberFormat="1" applyFont="1" applyBorder="1" applyAlignment="1">
      <alignment horizontal="right" vertical="center"/>
    </xf>
    <xf numFmtId="0" fontId="13" fillId="6" borderId="16" xfId="1" applyFont="1" applyFill="1" applyBorder="1" applyAlignment="1">
      <alignment vertical="center" wrapText="1"/>
    </xf>
    <xf numFmtId="43" fontId="13" fillId="6" borderId="16" xfId="1" applyNumberFormat="1" applyFont="1" applyFill="1" applyBorder="1" applyAlignment="1">
      <alignment horizontal="center" vertical="center"/>
    </xf>
    <xf numFmtId="166" fontId="13" fillId="6" borderId="16" xfId="1" applyNumberFormat="1" applyFont="1" applyFill="1" applyBorder="1" applyAlignment="1">
      <alignment horizontal="center" vertical="center"/>
    </xf>
    <xf numFmtId="0" fontId="13" fillId="6" borderId="17" xfId="1" applyFont="1" applyFill="1" applyBorder="1" applyAlignment="1">
      <alignment horizontal="left" vertical="center" wrapText="1"/>
    </xf>
    <xf numFmtId="0" fontId="13" fillId="6" borderId="18" xfId="1" applyFont="1" applyFill="1" applyBorder="1" applyAlignment="1">
      <alignment horizontal="left" vertical="center" wrapText="1"/>
    </xf>
    <xf numFmtId="43" fontId="9" fillId="0" borderId="1" xfId="1" applyNumberFormat="1" applyFont="1"/>
    <xf numFmtId="43" fontId="9" fillId="0" borderId="1" xfId="3" applyFont="1" applyBorder="1"/>
    <xf numFmtId="0" fontId="3" fillId="0" borderId="1" xfId="5" applyFont="1" applyAlignment="1">
      <alignment horizontal="center" vertical="center" wrapText="1"/>
    </xf>
    <xf numFmtId="0" fontId="5" fillId="0" borderId="1" xfId="5" applyFont="1" applyAlignment="1">
      <alignment vertical="center"/>
    </xf>
    <xf numFmtId="0" fontId="5" fillId="0" borderId="5" xfId="5" applyFont="1" applyBorder="1" applyAlignment="1">
      <alignment vertical="center" wrapText="1"/>
    </xf>
    <xf numFmtId="0" fontId="5" fillId="0" borderId="6" xfId="5" applyFont="1" applyBorder="1" applyAlignment="1">
      <alignment vertical="center" wrapText="1"/>
    </xf>
    <xf numFmtId="0" fontId="5" fillId="0" borderId="5" xfId="5" applyFont="1" applyBorder="1" applyAlignment="1">
      <alignment horizontal="left" vertical="center" wrapText="1"/>
    </xf>
    <xf numFmtId="0" fontId="5" fillId="0" borderId="7" xfId="5" applyFont="1" applyBorder="1" applyAlignment="1">
      <alignment vertical="center" wrapText="1"/>
    </xf>
    <xf numFmtId="0" fontId="5" fillId="0" borderId="1" xfId="5" applyFont="1" applyAlignment="1">
      <alignment vertical="center" wrapText="1"/>
    </xf>
    <xf numFmtId="0" fontId="5" fillId="0" borderId="8" xfId="5" applyFont="1" applyBorder="1" applyAlignment="1">
      <alignment vertical="center" wrapText="1"/>
    </xf>
    <xf numFmtId="4" fontId="5" fillId="0" borderId="10" xfId="5" applyNumberFormat="1" applyFont="1" applyBorder="1" applyAlignment="1">
      <alignment vertical="center" wrapText="1"/>
    </xf>
    <xf numFmtId="164" fontId="5" fillId="0" borderId="10" xfId="5" applyNumberFormat="1" applyFont="1" applyBorder="1" applyAlignment="1">
      <alignment horizontal="left" vertical="center" wrapText="1"/>
    </xf>
    <xf numFmtId="0" fontId="3" fillId="0" borderId="10" xfId="5" applyFont="1" applyBorder="1" applyAlignment="1">
      <alignment horizontal="left" vertical="center" wrapText="1"/>
    </xf>
    <xf numFmtId="165" fontId="3" fillId="0" borderId="10" xfId="6" applyNumberFormat="1" applyFont="1" applyFill="1" applyBorder="1" applyAlignment="1">
      <alignment horizontal="left" vertical="center" wrapText="1"/>
    </xf>
    <xf numFmtId="165" fontId="12" fillId="0" borderId="16" xfId="4" applyNumberFormat="1" applyFont="1" applyBorder="1" applyAlignment="1">
      <alignment horizontal="center"/>
    </xf>
    <xf numFmtId="0" fontId="11" fillId="0" borderId="1" xfId="1" applyFont="1" applyAlignment="1">
      <alignment horizontal="left" vertical="center" wrapText="1"/>
    </xf>
    <xf numFmtId="43" fontId="11" fillId="0" borderId="1" xfId="3" applyFont="1" applyBorder="1" applyAlignment="1">
      <alignment vertical="center" wrapText="1"/>
    </xf>
    <xf numFmtId="43" fontId="13" fillId="6" borderId="16" xfId="3" applyFont="1" applyFill="1" applyBorder="1" applyAlignment="1">
      <alignment vertical="center" wrapText="1"/>
    </xf>
    <xf numFmtId="9" fontId="12" fillId="0" borderId="16" xfId="4" applyFont="1" applyBorder="1" applyAlignment="1">
      <alignment horizontal="right" vertical="center" wrapText="1"/>
    </xf>
    <xf numFmtId="43" fontId="12" fillId="5" borderId="16" xfId="3" applyFont="1" applyFill="1" applyBorder="1" applyAlignment="1">
      <alignment horizontal="right" vertical="center"/>
    </xf>
    <xf numFmtId="0" fontId="14" fillId="6" borderId="16" xfId="1" applyFont="1" applyFill="1" applyBorder="1" applyAlignment="1">
      <alignment vertical="center" wrapText="1"/>
    </xf>
    <xf numFmtId="0" fontId="5" fillId="0" borderId="10" xfId="5" applyFont="1" applyBorder="1" applyAlignment="1">
      <alignment horizontal="left" vertical="center" wrapText="1"/>
    </xf>
    <xf numFmtId="0" fontId="14" fillId="6" borderId="16" xfId="1" applyFont="1" applyFill="1" applyBorder="1" applyAlignment="1">
      <alignment horizontal="center" vertical="center"/>
    </xf>
    <xf numFmtId="9" fontId="9" fillId="0" borderId="1" xfId="4" applyFont="1" applyBorder="1" applyAlignment="1">
      <alignment horizontal="center"/>
    </xf>
    <xf numFmtId="3" fontId="5" fillId="0" borderId="10" xfId="5" applyNumberFormat="1" applyFont="1" applyBorder="1" applyAlignment="1">
      <alignment horizontal="left" vertical="center" wrapText="1"/>
    </xf>
    <xf numFmtId="165" fontId="5" fillId="0" borderId="10" xfId="6" applyNumberFormat="1" applyFont="1" applyFill="1" applyBorder="1" applyAlignment="1">
      <alignment horizontal="left" vertical="center" wrapText="1"/>
    </xf>
    <xf numFmtId="166" fontId="12" fillId="0" borderId="16" xfId="3" applyNumberFormat="1" applyFont="1" applyFill="1" applyBorder="1" applyAlignment="1">
      <alignment horizontal="right" vertical="center"/>
    </xf>
    <xf numFmtId="3" fontId="5" fillId="0" borderId="10" xfId="5" applyNumberFormat="1" applyFont="1" applyBorder="1" applyAlignment="1">
      <alignment vertical="center" wrapText="1"/>
    </xf>
    <xf numFmtId="166" fontId="12" fillId="0" borderId="16" xfId="3" applyNumberFormat="1" applyFont="1" applyFill="1" applyBorder="1" applyAlignment="1">
      <alignment vertical="center"/>
    </xf>
    <xf numFmtId="0" fontId="5" fillId="0" borderId="1" xfId="5" applyFont="1" applyAlignment="1">
      <alignment horizontal="center" vertical="center" wrapText="1"/>
    </xf>
    <xf numFmtId="0" fontId="5" fillId="0" borderId="7" xfId="5" applyFont="1" applyBorder="1" applyAlignment="1">
      <alignment vertical="top" wrapText="1"/>
    </xf>
    <xf numFmtId="0" fontId="4" fillId="0" borderId="26" xfId="5" applyFont="1" applyBorder="1" applyAlignment="1">
      <alignment horizontal="center" vertical="center" wrapText="1"/>
    </xf>
    <xf numFmtId="4" fontId="5" fillId="0" borderId="14" xfId="5" applyNumberFormat="1" applyFont="1" applyBorder="1" applyAlignment="1">
      <alignment vertical="center" wrapText="1"/>
    </xf>
    <xf numFmtId="0" fontId="14" fillId="0" borderId="1" xfId="1" applyFont="1" applyAlignment="1">
      <alignment vertical="center"/>
    </xf>
    <xf numFmtId="9" fontId="12" fillId="0" borderId="16" xfId="4" applyFont="1" applyBorder="1" applyAlignment="1">
      <alignment vertical="center"/>
    </xf>
    <xf numFmtId="9" fontId="12" fillId="0" borderId="16" xfId="4" applyFont="1" applyFill="1" applyBorder="1" applyAlignment="1">
      <alignment vertical="center"/>
    </xf>
    <xf numFmtId="0" fontId="12" fillId="0" borderId="16" xfId="1" applyFont="1" applyBorder="1" applyAlignment="1">
      <alignment vertical="center"/>
    </xf>
    <xf numFmtId="166" fontId="12" fillId="0" borderId="16" xfId="1" applyNumberFormat="1" applyFont="1" applyBorder="1" applyAlignment="1">
      <alignment vertical="center"/>
    </xf>
    <xf numFmtId="43" fontId="12" fillId="0" borderId="16" xfId="3" applyFont="1" applyFill="1" applyBorder="1" applyAlignment="1">
      <alignment horizontal="right" vertical="center"/>
    </xf>
    <xf numFmtId="9" fontId="9" fillId="0" borderId="1" xfId="4" applyFont="1" applyBorder="1"/>
    <xf numFmtId="0" fontId="4" fillId="0" borderId="26" xfId="5" applyFont="1" applyBorder="1" applyAlignment="1">
      <alignment horizontal="center" vertical="center" wrapText="1"/>
    </xf>
    <xf numFmtId="0" fontId="5" fillId="0" borderId="1" xfId="5" applyFont="1" applyAlignment="1">
      <alignment horizontal="center" vertical="center" wrapText="1"/>
    </xf>
    <xf numFmtId="0" fontId="6" fillId="0" borderId="7" xfId="5" applyFont="1" applyBorder="1" applyAlignment="1">
      <alignment horizontal="left" wrapText="1"/>
    </xf>
    <xf numFmtId="0" fontId="6" fillId="0" borderId="8" xfId="5" applyFont="1" applyBorder="1" applyAlignment="1">
      <alignment horizontal="left" wrapText="1"/>
    </xf>
    <xf numFmtId="0" fontId="3" fillId="0" borderId="2" xfId="5" applyFont="1" applyBorder="1" applyAlignment="1">
      <alignment horizontal="center" vertical="center" wrapText="1"/>
    </xf>
    <xf numFmtId="0" fontId="3" fillId="0" borderId="3" xfId="5" applyFont="1" applyBorder="1" applyAlignment="1">
      <alignment horizontal="center" vertical="center" wrapText="1"/>
    </xf>
    <xf numFmtId="0" fontId="3" fillId="0" borderId="4" xfId="5" applyFont="1" applyBorder="1" applyAlignment="1">
      <alignment horizontal="center" vertical="center" wrapText="1"/>
    </xf>
    <xf numFmtId="0" fontId="4" fillId="2" borderId="2" xfId="5" applyFont="1" applyFill="1" applyBorder="1" applyAlignment="1">
      <alignment horizontal="left" vertical="center" wrapText="1"/>
    </xf>
    <xf numFmtId="0" fontId="4" fillId="2" borderId="3" xfId="5" applyFont="1" applyFill="1" applyBorder="1" applyAlignment="1">
      <alignment horizontal="left" vertical="center" wrapText="1"/>
    </xf>
    <xf numFmtId="0" fontId="4" fillId="2" borderId="4" xfId="5" applyFont="1" applyFill="1" applyBorder="1" applyAlignment="1">
      <alignment horizontal="left" vertical="center" wrapText="1"/>
    </xf>
    <xf numFmtId="0" fontId="4" fillId="3" borderId="2" xfId="5" applyFont="1" applyFill="1" applyBorder="1" applyAlignment="1">
      <alignment horizontal="left" vertical="center" wrapText="1"/>
    </xf>
    <xf numFmtId="0" fontId="4" fillId="3" borderId="3" xfId="5" applyFont="1" applyFill="1" applyBorder="1" applyAlignment="1">
      <alignment horizontal="left" vertical="center" wrapText="1"/>
    </xf>
    <xf numFmtId="0" fontId="4" fillId="3" borderId="4" xfId="5" applyFont="1" applyFill="1" applyBorder="1" applyAlignment="1">
      <alignment horizontal="left" vertical="center" wrapText="1"/>
    </xf>
    <xf numFmtId="0" fontId="5" fillId="0" borderId="13" xfId="5" applyFont="1" applyBorder="1" applyAlignment="1">
      <alignment horizontal="left" vertical="center" wrapText="1"/>
    </xf>
    <xf numFmtId="0" fontId="5" fillId="0" borderId="9" xfId="5" applyFont="1" applyBorder="1" applyAlignment="1">
      <alignment horizontal="left" vertical="center" wrapText="1"/>
    </xf>
    <xf numFmtId="0" fontId="5" fillId="0" borderId="14" xfId="5" applyFont="1" applyBorder="1" applyAlignment="1">
      <alignment horizontal="left" vertical="center" wrapText="1"/>
    </xf>
    <xf numFmtId="0" fontId="4" fillId="0" borderId="11" xfId="5" applyFont="1" applyBorder="1" applyAlignment="1">
      <alignment horizontal="left" vertical="top" wrapText="1"/>
    </xf>
    <xf numFmtId="0" fontId="4" fillId="0" borderId="6" xfId="5" applyFont="1" applyBorder="1" applyAlignment="1">
      <alignment horizontal="left" vertical="top" wrapText="1"/>
    </xf>
    <xf numFmtId="0" fontId="4" fillId="0" borderId="12" xfId="5" applyFont="1" applyBorder="1" applyAlignment="1">
      <alignment horizontal="left" vertical="top" wrapText="1"/>
    </xf>
    <xf numFmtId="0" fontId="5" fillId="0" borderId="13" xfId="5" applyFont="1" applyBorder="1" applyAlignment="1">
      <alignment horizontal="left" vertical="top" wrapText="1"/>
    </xf>
    <xf numFmtId="0" fontId="5" fillId="0" borderId="9" xfId="5" applyFont="1" applyBorder="1" applyAlignment="1">
      <alignment horizontal="left" vertical="top" wrapText="1"/>
    </xf>
    <xf numFmtId="0" fontId="5" fillId="0" borderId="14" xfId="5" applyFont="1" applyBorder="1" applyAlignment="1">
      <alignment horizontal="left" vertical="top" wrapText="1"/>
    </xf>
    <xf numFmtId="0" fontId="4" fillId="2" borderId="27" xfId="5" applyFont="1" applyFill="1" applyBorder="1" applyAlignment="1">
      <alignment horizontal="left" vertical="center" wrapText="1"/>
    </xf>
    <xf numFmtId="0" fontId="6" fillId="0" borderId="5" xfId="5" applyFont="1" applyBorder="1" applyAlignment="1">
      <alignment horizontal="left" wrapText="1"/>
    </xf>
    <xf numFmtId="0" fontId="7" fillId="0" borderId="11" xfId="5" applyFont="1" applyBorder="1" applyAlignment="1">
      <alignment horizontal="left" vertical="center" wrapText="1"/>
    </xf>
    <xf numFmtId="0" fontId="7" fillId="0" borderId="6" xfId="5" applyFont="1" applyBorder="1" applyAlignment="1">
      <alignment horizontal="left" vertical="center" wrapText="1"/>
    </xf>
    <xf numFmtId="0" fontId="7" fillId="0" borderId="12" xfId="5" applyFont="1" applyBorder="1" applyAlignment="1">
      <alignment horizontal="left" vertical="center" wrapText="1"/>
    </xf>
    <xf numFmtId="0" fontId="16" fillId="4" borderId="2" xfId="5" applyFont="1" applyFill="1" applyBorder="1" applyAlignment="1">
      <alignment horizontal="left" vertical="center" wrapText="1"/>
    </xf>
    <xf numFmtId="0" fontId="16" fillId="4" borderId="3" xfId="5" applyFont="1" applyFill="1" applyBorder="1" applyAlignment="1">
      <alignment horizontal="left" vertical="center" wrapText="1"/>
    </xf>
    <xf numFmtId="0" fontId="16" fillId="4" borderId="4" xfId="5" applyFont="1" applyFill="1" applyBorder="1" applyAlignment="1">
      <alignment horizontal="left" vertical="center" wrapText="1"/>
    </xf>
    <xf numFmtId="0" fontId="5" fillId="2" borderId="2" xfId="5" applyFont="1" applyFill="1" applyBorder="1" applyAlignment="1">
      <alignment horizontal="left" vertical="center" wrapText="1"/>
    </xf>
    <xf numFmtId="0" fontId="5" fillId="2" borderId="3" xfId="5" applyFont="1" applyFill="1" applyBorder="1" applyAlignment="1">
      <alignment horizontal="left" vertical="center" wrapText="1"/>
    </xf>
    <xf numFmtId="0" fontId="5" fillId="2" borderId="4" xfId="5" applyFont="1" applyFill="1" applyBorder="1" applyAlignment="1">
      <alignment horizontal="left" vertical="center" wrapText="1"/>
    </xf>
    <xf numFmtId="0" fontId="3" fillId="0" borderId="11" xfId="5" applyFont="1" applyBorder="1" applyAlignment="1">
      <alignment horizontal="left" vertical="center" wrapText="1"/>
    </xf>
    <xf numFmtId="0" fontId="3" fillId="0" borderId="6" xfId="5" applyFont="1" applyBorder="1" applyAlignment="1">
      <alignment horizontal="left" vertical="center" wrapText="1"/>
    </xf>
    <xf numFmtId="0" fontId="3" fillId="0" borderId="12" xfId="5" applyFont="1" applyBorder="1" applyAlignment="1">
      <alignment horizontal="left" vertical="center" wrapText="1"/>
    </xf>
    <xf numFmtId="0" fontId="5" fillId="0" borderId="15" xfId="5" applyFont="1" applyBorder="1" applyAlignment="1">
      <alignment horizontal="left" vertical="center" wrapText="1"/>
    </xf>
    <xf numFmtId="0" fontId="5" fillId="0" borderId="1" xfId="5" applyFont="1" applyAlignment="1">
      <alignment horizontal="left" vertical="center" wrapText="1"/>
    </xf>
    <xf numFmtId="0" fontId="5" fillId="0" borderId="10" xfId="5" applyFont="1" applyBorder="1" applyAlignment="1">
      <alignment horizontal="left" vertical="center" wrapText="1"/>
    </xf>
    <xf numFmtId="3" fontId="5" fillId="0" borderId="15" xfId="5" applyNumberFormat="1" applyFont="1" applyBorder="1" applyAlignment="1">
      <alignment horizontal="left" vertical="center" wrapText="1"/>
    </xf>
    <xf numFmtId="3" fontId="5" fillId="0" borderId="1" xfId="5" applyNumberFormat="1" applyFont="1" applyAlignment="1">
      <alignment horizontal="left" vertical="center" wrapText="1"/>
    </xf>
    <xf numFmtId="3" fontId="5" fillId="0" borderId="10" xfId="5" applyNumberFormat="1" applyFont="1" applyBorder="1" applyAlignment="1">
      <alignment horizontal="left" vertical="center" wrapText="1"/>
    </xf>
    <xf numFmtId="0" fontId="5" fillId="5" borderId="2" xfId="5" applyFont="1" applyFill="1" applyBorder="1" applyAlignment="1">
      <alignment horizontal="left" vertical="top" wrapText="1"/>
    </xf>
    <xf numFmtId="0" fontId="5" fillId="5" borderId="3" xfId="5" applyFont="1" applyFill="1" applyBorder="1" applyAlignment="1">
      <alignment horizontal="left" vertical="top" wrapText="1"/>
    </xf>
    <xf numFmtId="0" fontId="5" fillId="5" borderId="4" xfId="5" applyFont="1" applyFill="1" applyBorder="1" applyAlignment="1">
      <alignment horizontal="left" vertical="top" wrapText="1"/>
    </xf>
    <xf numFmtId="0" fontId="5" fillId="0" borderId="2" xfId="5" applyFont="1" applyBorder="1" applyAlignment="1">
      <alignment horizontal="left" vertical="top" wrapText="1"/>
    </xf>
    <xf numFmtId="0" fontId="5" fillId="0" borderId="3" xfId="5" applyFont="1" applyBorder="1" applyAlignment="1">
      <alignment horizontal="left" vertical="top" wrapText="1"/>
    </xf>
    <xf numFmtId="0" fontId="5" fillId="0" borderId="4" xfId="5" applyFont="1" applyBorder="1" applyAlignment="1">
      <alignment horizontal="left" vertical="top" wrapText="1"/>
    </xf>
    <xf numFmtId="0" fontId="13" fillId="6" borderId="22" xfId="1" applyFont="1" applyFill="1" applyBorder="1" applyAlignment="1">
      <alignment horizontal="center" vertical="center"/>
    </xf>
    <xf numFmtId="0" fontId="13" fillId="6" borderId="23" xfId="1" applyFont="1" applyFill="1" applyBorder="1" applyAlignment="1">
      <alignment horizontal="center" vertical="center"/>
    </xf>
    <xf numFmtId="0" fontId="11" fillId="0" borderId="19" xfId="1" applyFont="1" applyBorder="1" applyAlignment="1">
      <alignment horizontal="left" vertical="center" wrapText="1"/>
    </xf>
    <xf numFmtId="0" fontId="11" fillId="0" borderId="24" xfId="1" applyFont="1" applyBorder="1" applyAlignment="1">
      <alignment horizontal="left" vertical="center" wrapText="1"/>
    </xf>
    <xf numFmtId="0" fontId="11" fillId="0" borderId="20" xfId="1" applyFont="1" applyBorder="1" applyAlignment="1">
      <alignment horizontal="left" vertical="center" wrapText="1"/>
    </xf>
    <xf numFmtId="43" fontId="12" fillId="5" borderId="19" xfId="3" applyFont="1" applyFill="1" applyBorder="1" applyAlignment="1">
      <alignment horizontal="center" vertical="center"/>
    </xf>
    <xf numFmtId="43" fontId="12" fillId="5" borderId="24" xfId="3" applyFont="1" applyFill="1" applyBorder="1" applyAlignment="1">
      <alignment horizontal="center" vertical="center"/>
    </xf>
    <xf numFmtId="43" fontId="12" fillId="5" borderId="20" xfId="3" applyFont="1" applyFill="1" applyBorder="1" applyAlignment="1">
      <alignment horizontal="center" vertical="center"/>
    </xf>
    <xf numFmtId="43" fontId="12" fillId="0" borderId="19" xfId="3" applyFont="1" applyBorder="1" applyAlignment="1">
      <alignment horizontal="center" vertical="center" wrapText="1"/>
    </xf>
    <xf numFmtId="43" fontId="12" fillId="0" borderId="24" xfId="3" applyFont="1" applyBorder="1" applyAlignment="1">
      <alignment horizontal="center" vertical="center" wrapText="1"/>
    </xf>
    <xf numFmtId="43" fontId="12" fillId="0" borderId="20" xfId="3" applyFont="1" applyBorder="1" applyAlignment="1">
      <alignment horizontal="center" vertical="center" wrapText="1"/>
    </xf>
    <xf numFmtId="0" fontId="13" fillId="6" borderId="17" xfId="1" applyFont="1" applyFill="1" applyBorder="1" applyAlignment="1">
      <alignment horizontal="center" vertical="center"/>
    </xf>
    <xf numFmtId="0" fontId="13" fillId="6" borderId="18" xfId="1" applyFont="1" applyFill="1" applyBorder="1" applyAlignment="1">
      <alignment horizontal="center" vertical="center"/>
    </xf>
    <xf numFmtId="0" fontId="13" fillId="6" borderId="25" xfId="1" applyFont="1" applyFill="1" applyBorder="1" applyAlignment="1">
      <alignment horizontal="center" vertical="center"/>
    </xf>
    <xf numFmtId="0" fontId="14" fillId="6" borderId="19" xfId="1" applyFont="1" applyFill="1" applyBorder="1" applyAlignment="1">
      <alignment horizontal="center" vertical="center"/>
    </xf>
    <xf numFmtId="0" fontId="14" fillId="6" borderId="20" xfId="1" applyFont="1" applyFill="1" applyBorder="1" applyAlignment="1">
      <alignment horizontal="center" vertical="center"/>
    </xf>
    <xf numFmtId="0" fontId="14" fillId="6" borderId="17" xfId="1" applyFont="1" applyFill="1" applyBorder="1" applyAlignment="1">
      <alignment horizontal="center" vertical="center"/>
    </xf>
    <xf numFmtId="0" fontId="14" fillId="6" borderId="18" xfId="1" applyFont="1" applyFill="1" applyBorder="1" applyAlignment="1">
      <alignment horizontal="center" vertical="center"/>
    </xf>
    <xf numFmtId="0" fontId="17" fillId="0" borderId="1" xfId="1" applyFont="1" applyAlignment="1">
      <alignment horizontal="center" vertical="center"/>
    </xf>
    <xf numFmtId="0" fontId="13" fillId="6" borderId="22" xfId="1" applyFont="1" applyFill="1" applyBorder="1" applyAlignment="1">
      <alignment horizontal="center" vertical="center" wrapText="1"/>
    </xf>
    <xf numFmtId="0" fontId="13" fillId="6" borderId="23" xfId="1" applyFont="1" applyFill="1" applyBorder="1" applyAlignment="1">
      <alignment horizontal="center" vertical="center" wrapText="1"/>
    </xf>
    <xf numFmtId="0" fontId="14" fillId="6" borderId="25" xfId="1" applyFont="1" applyFill="1" applyBorder="1" applyAlignment="1">
      <alignment horizontal="center" vertical="center"/>
    </xf>
    <xf numFmtId="43" fontId="12" fillId="0" borderId="19" xfId="3" applyFont="1" applyBorder="1" applyAlignment="1">
      <alignment horizontal="center" vertical="center"/>
    </xf>
    <xf numFmtId="43" fontId="12" fillId="0" borderId="24" xfId="3" applyFont="1" applyBorder="1" applyAlignment="1">
      <alignment horizontal="center" vertical="center"/>
    </xf>
    <xf numFmtId="43" fontId="12" fillId="0" borderId="20" xfId="3" applyFont="1" applyBorder="1" applyAlignment="1">
      <alignment horizontal="center" vertical="center"/>
    </xf>
  </cellXfs>
  <cellStyles count="7">
    <cellStyle name="Millares" xfId="3" builtinId="3"/>
    <cellStyle name="Normal" xfId="0" builtinId="0"/>
    <cellStyle name="Normal 2" xfId="1" xr:uid="{8A177260-888D-4C29-88CB-11A7C535C9D8}"/>
    <cellStyle name="Normal 3" xfId="5" xr:uid="{284C72FD-9785-436B-9EAD-BC8B2DF6D1C2}"/>
    <cellStyle name="Porcentaje" xfId="4" builtinId="5"/>
    <cellStyle name="Porcentaje 2" xfId="2" xr:uid="{D1B3C7D7-217B-4C99-9504-38DFEE6BEE10}"/>
    <cellStyle name="Porcentaje 3" xfId="6" xr:uid="{CCB0E890-C23A-4D45-A18B-5038682559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('Oct. - Dic. 2022'!$B$72,'Oct. - Dic. 2022'!$B$70)</c:f>
              <c:strCache>
                <c:ptCount val="2"/>
                <c:pt idx="0">
                  <c:v>Ejecutado</c:v>
                </c:pt>
                <c:pt idx="1">
                  <c:v>Programado</c:v>
                </c:pt>
              </c:strCache>
            </c:strRef>
          </c:cat>
          <c:val>
            <c:numRef>
              <c:f>('Oct. - Dic. 2022'!$C$72,'Oct. - Dic. 2022'!$C$70)</c:f>
              <c:numCache>
                <c:formatCode>"$"#,##0.00</c:formatCode>
                <c:ptCount val="2"/>
                <c:pt idx="0">
                  <c:v>308557695.10000002</c:v>
                </c:pt>
                <c:pt idx="1">
                  <c:v>192426467</c:v>
                </c:pt>
              </c:numCache>
            </c:numRef>
          </c:val>
          <c:extLst>
            <c:ext xmlns:c16="http://schemas.microsoft.com/office/drawing/2014/chart" uri="{C3380CC4-5D6E-409C-BE32-E72D297353CC}">
              <c16:uniqueId val="{00000000-2764-4346-A918-C9357A5733D7}"/>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Oct. - Dic.'!$G$3:$J$3</c:f>
              <c:strCache>
                <c:ptCount val="4"/>
                <c:pt idx="0">
                  <c:v>T1</c:v>
                </c:pt>
                <c:pt idx="1">
                  <c:v>T2</c:v>
                </c:pt>
                <c:pt idx="2">
                  <c:v>T3</c:v>
                </c:pt>
                <c:pt idx="3">
                  <c:v>T4</c:v>
                </c:pt>
              </c:strCache>
            </c:strRef>
          </c:cat>
          <c:val>
            <c:numRef>
              <c:f>'Calculos Oct. - Dic.'!$G$5:$J$5</c:f>
              <c:numCache>
                <c:formatCode>0%</c:formatCode>
                <c:ptCount val="4"/>
                <c:pt idx="0">
                  <c:v>0.17896174863387979</c:v>
                </c:pt>
                <c:pt idx="1">
                  <c:v>0.13941018766756033</c:v>
                </c:pt>
                <c:pt idx="2">
                  <c:v>0.15549597855227881</c:v>
                </c:pt>
                <c:pt idx="3">
                  <c:v>0.152</c:v>
                </c:pt>
              </c:numCache>
            </c:numRef>
          </c:val>
          <c:extLst>
            <c:ext xmlns:c16="http://schemas.microsoft.com/office/drawing/2014/chart" uri="{C3380CC4-5D6E-409C-BE32-E72D297353CC}">
              <c16:uniqueId val="{00000000-8CC7-433A-838D-215D04F4496D}"/>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Lbls>
            <c:dLbl>
              <c:idx val="0"/>
              <c:layout>
                <c:manualLayout>
                  <c:x val="-3.4723249392782738E-3"/>
                  <c:y val="-0.3685936394345218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B4B-4979-A0DD-064D5EC062EE}"/>
                </c:ext>
              </c:extLst>
            </c:dLbl>
            <c:dLbl>
              <c:idx val="1"/>
              <c:layout>
                <c:manualLayout>
                  <c:x val="-8.4506686785533198E-4"/>
                  <c:y val="-0.2602595049168188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B4B-4979-A0DD-064D5EC062EE}"/>
                </c:ext>
              </c:extLst>
            </c:dLbl>
            <c:dLbl>
              <c:idx val="2"/>
              <c:layout>
                <c:manualLayout>
                  <c:x val="-3.0604453471362991E-3"/>
                  <c:y val="-0.3049928422332232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B4B-4979-A0DD-064D5EC062EE}"/>
                </c:ext>
              </c:extLst>
            </c:dLbl>
            <c:dLbl>
              <c:idx val="3"/>
              <c:layout>
                <c:manualLayout>
                  <c:x val="0"/>
                  <c:y val="-0.2970765783928916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BB4-455F-B343-B168AC77B58C}"/>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Oct. - Dic.'!$G$3:$J$3</c:f>
              <c:strCache>
                <c:ptCount val="4"/>
                <c:pt idx="0">
                  <c:v>T1</c:v>
                </c:pt>
                <c:pt idx="1">
                  <c:v>T2</c:v>
                </c:pt>
                <c:pt idx="2">
                  <c:v>T3</c:v>
                </c:pt>
                <c:pt idx="3">
                  <c:v>T4</c:v>
                </c:pt>
              </c:strCache>
            </c:strRef>
          </c:cat>
          <c:val>
            <c:numRef>
              <c:f>'Calculos Oct. - Dic.'!$G$7:$J$7</c:f>
              <c:numCache>
                <c:formatCode>0%</c:formatCode>
                <c:ptCount val="4"/>
                <c:pt idx="0">
                  <c:v>7.4343411207817983E-2</c:v>
                </c:pt>
                <c:pt idx="1">
                  <c:v>5.0999999999999997E-2</c:v>
                </c:pt>
                <c:pt idx="2">
                  <c:v>6.0499999999999998E-2</c:v>
                </c:pt>
                <c:pt idx="3">
                  <c:v>5.8999999999999997E-2</c:v>
                </c:pt>
              </c:numCache>
            </c:numRef>
          </c:val>
          <c:extLst>
            <c:ext xmlns:c16="http://schemas.microsoft.com/office/drawing/2014/chart" uri="{C3380CC4-5D6E-409C-BE32-E72D297353CC}">
              <c16:uniqueId val="{00000003-CB4B-4979-A0DD-064D5EC062EE}"/>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18299999999999997"/>
          <c:y val="4.6296296296296294E-2"/>
        </c:manualLayout>
      </c:layout>
      <c:overlay val="0"/>
      <c:spPr>
        <a:noFill/>
        <a:ln>
          <a:noFill/>
        </a:ln>
        <a:effectLst/>
      </c:spPr>
      <c:txPr>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26915789658658218"/>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878-43E0-95D0-4392B0C6D50D}"/>
                </c:ext>
              </c:extLst>
            </c:dLbl>
            <c:dLbl>
              <c:idx val="1"/>
              <c:layout>
                <c:manualLayout>
                  <c:x val="0.39497411337302341"/>
                  <c:y val="-9.2980009298000935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878-43E0-95D0-4392B0C6D50D}"/>
                </c:ext>
              </c:extLst>
            </c:dLbl>
            <c:dLbl>
              <c:idx val="2"/>
              <c:layout>
                <c:manualLayout>
                  <c:x val="0.39751476377952755"/>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878-43E0-95D0-4392B0C6D50D}"/>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Oct. - Dic.'!$B$22:$B$24</c:f>
              <c:strCache>
                <c:ptCount val="3"/>
                <c:pt idx="0">
                  <c:v>Ejecutado</c:v>
                </c:pt>
                <c:pt idx="1">
                  <c:v>Vigente</c:v>
                </c:pt>
                <c:pt idx="2">
                  <c:v>Inicial</c:v>
                </c:pt>
              </c:strCache>
            </c:strRef>
          </c:cat>
          <c:val>
            <c:numRef>
              <c:f>'Calculos Oct. - Dic.'!$C$22:$C$24</c:f>
              <c:numCache>
                <c:formatCode>_(* #,##0.00_);_(* \(#,##0.00\);_(* "-"??_);_(@_)</c:formatCode>
                <c:ptCount val="3"/>
                <c:pt idx="0">
                  <c:v>516416358.77999997</c:v>
                </c:pt>
                <c:pt idx="1">
                  <c:v>1152509444.4400001</c:v>
                </c:pt>
                <c:pt idx="2">
                  <c:v>1094220384</c:v>
                </c:pt>
              </c:numCache>
            </c:numRef>
          </c:val>
          <c:extLst>
            <c:ext xmlns:c16="http://schemas.microsoft.com/office/drawing/2014/chart" uri="{C3380CC4-5D6E-409C-BE32-E72D297353CC}">
              <c16:uniqueId val="{00000003-E878-43E0-95D0-4392B0C6D50D}"/>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Lbls>
            <c:dLbl>
              <c:idx val="0"/>
              <c:layout>
                <c:manualLayout>
                  <c:x val="-2.7778437926020668E-3"/>
                  <c:y val="-0.306614860877077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A2-4CD2-BC13-A2D6BB2D7AFB}"/>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A2-4CD2-BC13-A2D6BB2D7AFB}"/>
                </c:ext>
              </c:extLst>
            </c:dLbl>
            <c:dLbl>
              <c:idx val="2"/>
              <c:layout>
                <c:manualLayout>
                  <c:x val="-3.6385270676383718E-3"/>
                  <c:y val="-0.3245075313700165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9A0-40C0-A77C-E14C34C2A436}"/>
                </c:ext>
              </c:extLst>
            </c:dLbl>
            <c:dLbl>
              <c:idx val="3"/>
              <c:layout>
                <c:manualLayout>
                  <c:x val="0"/>
                  <c:y val="-0.2933000316480057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02-4F5F-80CE-27AF62D3A546}"/>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Oct. - Dic.'!$G$3:$J$3</c:f>
              <c:strCache>
                <c:ptCount val="4"/>
                <c:pt idx="0">
                  <c:v>T1</c:v>
                </c:pt>
                <c:pt idx="1">
                  <c:v>T2</c:v>
                </c:pt>
                <c:pt idx="2">
                  <c:v>T3</c:v>
                </c:pt>
                <c:pt idx="3">
                  <c:v>T4</c:v>
                </c:pt>
              </c:strCache>
            </c:strRef>
          </c:cat>
          <c:val>
            <c:numRef>
              <c:f>'Calculos Oct. - Dic.'!$G$4:$J$4</c:f>
              <c:numCache>
                <c:formatCode>0%</c:formatCode>
                <c:ptCount val="4"/>
                <c:pt idx="0">
                  <c:v>0.60499999999999998</c:v>
                </c:pt>
                <c:pt idx="1">
                  <c:v>0.60399999999999998</c:v>
                </c:pt>
                <c:pt idx="2">
                  <c:v>0.60499999999999998</c:v>
                </c:pt>
                <c:pt idx="3">
                  <c:v>0.60499999999999998</c:v>
                </c:pt>
              </c:numCache>
            </c:numRef>
          </c:val>
          <c:extLst>
            <c:ext xmlns:c16="http://schemas.microsoft.com/office/drawing/2014/chart" uri="{C3380CC4-5D6E-409C-BE32-E72D297353CC}">
              <c16:uniqueId val="{00000002-26A2-4CD2-BC13-A2D6BB2D7AFB}"/>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Oct. - Dic.'!$G$3:$J$3</c:f>
              <c:strCache>
                <c:ptCount val="4"/>
                <c:pt idx="0">
                  <c:v>T1</c:v>
                </c:pt>
                <c:pt idx="1">
                  <c:v>T2</c:v>
                </c:pt>
                <c:pt idx="2">
                  <c:v>T3</c:v>
                </c:pt>
                <c:pt idx="3">
                  <c:v>T4</c:v>
                </c:pt>
              </c:strCache>
            </c:strRef>
          </c:cat>
          <c:val>
            <c:numRef>
              <c:f>'Calculos Oct. - Dic.'!$G$5:$J$5</c:f>
              <c:numCache>
                <c:formatCode>0%</c:formatCode>
                <c:ptCount val="4"/>
                <c:pt idx="0">
                  <c:v>0.17896174863387979</c:v>
                </c:pt>
                <c:pt idx="1">
                  <c:v>0.13941018766756033</c:v>
                </c:pt>
                <c:pt idx="2">
                  <c:v>0.15549597855227881</c:v>
                </c:pt>
                <c:pt idx="3">
                  <c:v>0.152</c:v>
                </c:pt>
              </c:numCache>
            </c:numRef>
          </c:val>
          <c:extLst>
            <c:ext xmlns:c16="http://schemas.microsoft.com/office/drawing/2014/chart" uri="{C3380CC4-5D6E-409C-BE32-E72D297353CC}">
              <c16:uniqueId val="{00000000-2514-4FDC-9C04-2F7580DFDD56}"/>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Lbls>
            <c:dLbl>
              <c:idx val="0"/>
              <c:layout>
                <c:manualLayout>
                  <c:x val="-7.0626854561611687E-3"/>
                  <c:y val="-0.2830330729599468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7C-4C1C-B490-50B0EE39FFCD}"/>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7C-4C1C-B490-50B0EE39FFCD}"/>
                </c:ext>
              </c:extLst>
            </c:dLbl>
            <c:dLbl>
              <c:idx val="2"/>
              <c:layout>
                <c:manualLayout>
                  <c:x val="-3.5013646889232326E-3"/>
                  <c:y val="-0.35554138274887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351-413A-B8F1-374D4F3BA62F}"/>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DD2-4137-A60E-32A62D5E4A72}"/>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Oct. - Dic.'!$G$3:$J$3</c:f>
              <c:strCache>
                <c:ptCount val="4"/>
                <c:pt idx="0">
                  <c:v>T1</c:v>
                </c:pt>
                <c:pt idx="1">
                  <c:v>T2</c:v>
                </c:pt>
                <c:pt idx="2">
                  <c:v>T3</c:v>
                </c:pt>
                <c:pt idx="3">
                  <c:v>T4</c:v>
                </c:pt>
              </c:strCache>
            </c:strRef>
          </c:cat>
          <c:val>
            <c:numRef>
              <c:f>'Calculos Oct. - Dic.'!$G$6:$J$6</c:f>
              <c:numCache>
                <c:formatCode>0%</c:formatCode>
                <c:ptCount val="4"/>
                <c:pt idx="0">
                  <c:v>0.67821782178217827</c:v>
                </c:pt>
                <c:pt idx="1">
                  <c:v>0.76167076167076164</c:v>
                </c:pt>
                <c:pt idx="2">
                  <c:v>0.80541871921182262</c:v>
                </c:pt>
                <c:pt idx="3">
                  <c:v>0.86</c:v>
                </c:pt>
              </c:numCache>
            </c:numRef>
          </c:val>
          <c:extLst>
            <c:ext xmlns:c16="http://schemas.microsoft.com/office/drawing/2014/chart" uri="{C3380CC4-5D6E-409C-BE32-E72D297353CC}">
              <c16:uniqueId val="{00000002-EC7C-4C1C-B490-50B0EE39FFCD}"/>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04-493F-9DAA-8B5808E63145}"/>
                </c:ext>
              </c:extLst>
            </c:dLbl>
            <c:dLbl>
              <c:idx val="1"/>
              <c:layout>
                <c:manualLayout>
                  <c:x val="-3.472222222222222E-3"/>
                  <c:y val="-0.3010399562123700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04-493F-9DAA-8B5808E63145}"/>
                </c:ext>
              </c:extLst>
            </c:dLbl>
            <c:dLbl>
              <c:idx val="2"/>
              <c:layout>
                <c:manualLayout>
                  <c:x val="-3.1036623215394167E-3"/>
                  <c:y val="-0.3045404208194905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CF-49FC-9A12-DA18C690C778}"/>
                </c:ext>
              </c:extLst>
            </c:dLbl>
            <c:dLbl>
              <c:idx val="3"/>
              <c:layout>
                <c:manualLayout>
                  <c:x val="-6.0612539827689686E-3"/>
                  <c:y val="-0.3264208086839929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9DB-4668-B0FD-5CF5DACC0ECA}"/>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Oct. - Dic.'!$G$3:$J$3</c:f>
              <c:strCache>
                <c:ptCount val="4"/>
                <c:pt idx="0">
                  <c:v>T1</c:v>
                </c:pt>
                <c:pt idx="1">
                  <c:v>T2</c:v>
                </c:pt>
                <c:pt idx="2">
                  <c:v>T3</c:v>
                </c:pt>
                <c:pt idx="3">
                  <c:v>T4</c:v>
                </c:pt>
              </c:strCache>
            </c:strRef>
          </c:cat>
          <c:val>
            <c:numRef>
              <c:f>'Calculos Oct. - Dic.'!$G$7:$J$7</c:f>
              <c:numCache>
                <c:formatCode>0%</c:formatCode>
                <c:ptCount val="4"/>
                <c:pt idx="0">
                  <c:v>7.4343411207817983E-2</c:v>
                </c:pt>
                <c:pt idx="1">
                  <c:v>5.0999999999999997E-2</c:v>
                </c:pt>
                <c:pt idx="2">
                  <c:v>6.0499999999999998E-2</c:v>
                </c:pt>
                <c:pt idx="3">
                  <c:v>5.8999999999999997E-2</c:v>
                </c:pt>
              </c:numCache>
            </c:numRef>
          </c:val>
          <c:extLst>
            <c:ext xmlns:c16="http://schemas.microsoft.com/office/drawing/2014/chart" uri="{C3380CC4-5D6E-409C-BE32-E72D297353CC}">
              <c16:uniqueId val="{00000002-EC04-493F-9DAA-8B5808E63145}"/>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8639272787996933"/>
          <c:y val="5.5555555555555552E-2"/>
        </c:manualLayout>
      </c:layout>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endParaRPr lang="es-DO"/>
        </a:p>
      </c:txPr>
    </c:title>
    <c:autoTitleDeleted val="0"/>
    <c:plotArea>
      <c:layout>
        <c:manualLayout>
          <c:layoutTarget val="inner"/>
          <c:xMode val="edge"/>
          <c:yMode val="edge"/>
          <c:x val="0.1743798622682538"/>
          <c:y val="0.15787037037037038"/>
          <c:w val="0.75185342496088403"/>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9593517611294932"/>
                  <c:y val="-4.629258046870465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A43-4312-8349-AC39B105A5B1}"/>
                </c:ext>
              </c:extLst>
            </c:dLbl>
            <c:dLbl>
              <c:idx val="1"/>
              <c:layout>
                <c:manualLayout>
                  <c:x val="0.27839910439258969"/>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A43-4312-8349-AC39B105A5B1}"/>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Oct. - Dic.'!$C$32:$D$32</c:f>
              <c:strCache>
                <c:ptCount val="2"/>
                <c:pt idx="0">
                  <c:v>Ejecutado</c:v>
                </c:pt>
                <c:pt idx="1">
                  <c:v>Programado</c:v>
                </c:pt>
              </c:strCache>
            </c:strRef>
          </c:cat>
          <c:val>
            <c:numRef>
              <c:f>'Calculos Oct. - Dic.'!$C$33:$D$33</c:f>
              <c:numCache>
                <c:formatCode>_(* #,##0.00_);_(* \(#,##0.00\);_(* "-"??_);_(@_)</c:formatCode>
                <c:ptCount val="2"/>
                <c:pt idx="0">
                  <c:v>308557695.10000002</c:v>
                </c:pt>
                <c:pt idx="1">
                  <c:v>192426467</c:v>
                </c:pt>
              </c:numCache>
            </c:numRef>
          </c:val>
          <c:extLst>
            <c:ext xmlns:c16="http://schemas.microsoft.com/office/drawing/2014/chart" uri="{C3380CC4-5D6E-409C-BE32-E72D297353CC}">
              <c16:uniqueId val="{00000002-DA43-4312-8349-AC39B105A5B1}"/>
            </c:ext>
          </c:extLst>
        </c:ser>
        <c:dLbls>
          <c:dLblPos val="ctr"/>
          <c:showLegendKey val="0"/>
          <c:showVal val="1"/>
          <c:showCatName val="0"/>
          <c:showSerName val="0"/>
          <c:showPercent val="0"/>
          <c:showBubbleSize val="0"/>
        </c:dLbls>
        <c:gapWidth val="150"/>
        <c:overlap val="100"/>
        <c:axId val="162845248"/>
        <c:axId val="162845664"/>
      </c:barChart>
      <c:catAx>
        <c:axId val="1628452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2845664"/>
        <c:crosses val="autoZero"/>
        <c:auto val="1"/>
        <c:lblAlgn val="ctr"/>
        <c:lblOffset val="100"/>
        <c:noMultiLvlLbl val="0"/>
      </c:catAx>
      <c:valAx>
        <c:axId val="162845664"/>
        <c:scaling>
          <c:orientation val="minMax"/>
        </c:scaling>
        <c:delete val="1"/>
        <c:axPos val="b"/>
        <c:numFmt formatCode="_(* #,##0.00_);_(* \(#,##0.00\);_(* &quot;-&quot;??_);_(@_)" sourceLinked="1"/>
        <c:majorTickMark val="none"/>
        <c:minorTickMark val="none"/>
        <c:tickLblPos val="nextTo"/>
        <c:crossAx val="1628452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38995078740157468"/>
                  <c:y val="-8.4875562720133283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D10-42FD-A8E1-AC61F374BC0B}"/>
                </c:ext>
              </c:extLst>
            </c:dLbl>
            <c:dLbl>
              <c:idx val="1"/>
              <c:layout>
                <c:manualLayout>
                  <c:x val="0.17646097941327457"/>
                  <c:y val="-6.897057779027921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D10-42FD-A8E1-AC61F374BC0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Oct. - Dic.'!$C$40:$D$40</c:f>
              <c:strCache>
                <c:ptCount val="2"/>
                <c:pt idx="0">
                  <c:v>Ejecutado</c:v>
                </c:pt>
                <c:pt idx="1">
                  <c:v>Programado</c:v>
                </c:pt>
              </c:strCache>
            </c:strRef>
          </c:cat>
          <c:val>
            <c:numRef>
              <c:f>'Calculos Oct. - Dic.'!$C$41:$D$41</c:f>
              <c:numCache>
                <c:formatCode>_(* #,##0_);_(* \(#,##0\);_(* "-"??_);_(@_)</c:formatCode>
                <c:ptCount val="2"/>
                <c:pt idx="0">
                  <c:v>63609</c:v>
                </c:pt>
                <c:pt idx="1">
                  <c:v>53401</c:v>
                </c:pt>
              </c:numCache>
            </c:numRef>
          </c:val>
          <c:extLst>
            <c:ext xmlns:c16="http://schemas.microsoft.com/office/drawing/2014/chart" uri="{C3380CC4-5D6E-409C-BE32-E72D297353CC}">
              <c16:uniqueId val="{00000002-2D10-42FD-A8E1-AC61F374BC0B}"/>
            </c:ext>
          </c:extLst>
        </c:ser>
        <c:dLbls>
          <c:dLblPos val="ctr"/>
          <c:showLegendKey val="0"/>
          <c:showVal val="1"/>
          <c:showCatName val="0"/>
          <c:showSerName val="0"/>
          <c:showPercent val="0"/>
          <c:showBubbleSize val="0"/>
        </c:dLbls>
        <c:gapWidth val="150"/>
        <c:overlap val="100"/>
        <c:axId val="572409664"/>
        <c:axId val="572410496"/>
      </c:barChart>
      <c:catAx>
        <c:axId val="5724096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572410496"/>
        <c:crosses val="autoZero"/>
        <c:auto val="1"/>
        <c:lblAlgn val="ctr"/>
        <c:lblOffset val="100"/>
        <c:noMultiLvlLbl val="0"/>
      </c:catAx>
      <c:valAx>
        <c:axId val="572410496"/>
        <c:scaling>
          <c:orientation val="minMax"/>
        </c:scaling>
        <c:delete val="1"/>
        <c:axPos val="b"/>
        <c:numFmt formatCode="_(* #,##0_);_(* \(#,##0\);_(* &quot;-&quot;??_);_(@_)" sourceLinked="1"/>
        <c:majorTickMark val="none"/>
        <c:minorTickMark val="none"/>
        <c:tickLblPos val="nextTo"/>
        <c:crossAx val="5724096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298127085966106"/>
          <c:y val="0.19130895601483835"/>
          <c:w val="0.76271831761770514"/>
          <c:h val="0.75039745627980925"/>
        </c:manualLayout>
      </c:layout>
      <c:barChart>
        <c:barDir val="bar"/>
        <c:grouping val="stacked"/>
        <c:varyColors val="0"/>
        <c:ser>
          <c:idx val="0"/>
          <c:order val="0"/>
          <c:spPr>
            <a:solidFill>
              <a:schemeClr val="accent1"/>
            </a:solidFill>
            <a:ln>
              <a:noFill/>
            </a:ln>
            <a:effectLst/>
          </c:spPr>
          <c:invertIfNegative val="0"/>
          <c:dLbls>
            <c:dLbl>
              <c:idx val="0"/>
              <c:layout>
                <c:manualLayout>
                  <c:x val="0.41020493239453765"/>
                  <c:y val="-7.050243580136805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991-443C-A0BC-DBFD0887B6DF}"/>
                </c:ext>
              </c:extLst>
            </c:dLbl>
            <c:dLbl>
              <c:idx val="1"/>
              <c:layout>
                <c:manualLayout>
                  <c:x val="0.21043296025675803"/>
                  <c:y val="-8.154653321287598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991-443C-A0BC-DBFD0887B6DF}"/>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Oct. - Dic.'!$C$32:$D$32</c:f>
              <c:strCache>
                <c:ptCount val="2"/>
                <c:pt idx="0">
                  <c:v>Ejecutado</c:v>
                </c:pt>
                <c:pt idx="1">
                  <c:v>Programado</c:v>
                </c:pt>
              </c:strCache>
            </c:strRef>
          </c:cat>
          <c:val>
            <c:numRef>
              <c:f>'Calculos Oct. - Dic.'!$C$34:$D$34</c:f>
              <c:numCache>
                <c:formatCode>_(* #,##0.00_);_(* \(#,##0.00\);_(* "-"??_);_(@_)</c:formatCode>
                <c:ptCount val="2"/>
                <c:pt idx="0">
                  <c:v>111416077.83</c:v>
                </c:pt>
                <c:pt idx="1">
                  <c:v>45255235</c:v>
                </c:pt>
              </c:numCache>
            </c:numRef>
          </c:val>
          <c:extLst>
            <c:ext xmlns:c16="http://schemas.microsoft.com/office/drawing/2014/chart" uri="{C3380CC4-5D6E-409C-BE32-E72D297353CC}">
              <c16:uniqueId val="{00000002-A991-443C-A0BC-DBFD0887B6DF}"/>
            </c:ext>
          </c:extLst>
        </c:ser>
        <c:dLbls>
          <c:dLblPos val="ctr"/>
          <c:showLegendKey val="0"/>
          <c:showVal val="1"/>
          <c:showCatName val="0"/>
          <c:showSerName val="0"/>
          <c:showPercent val="0"/>
          <c:showBubbleSize val="0"/>
        </c:dLbls>
        <c:gapWidth val="150"/>
        <c:overlap val="100"/>
        <c:axId val="641855808"/>
        <c:axId val="641853728"/>
      </c:barChart>
      <c:catAx>
        <c:axId val="6418558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641853728"/>
        <c:crosses val="autoZero"/>
        <c:auto val="1"/>
        <c:lblAlgn val="ctr"/>
        <c:lblOffset val="100"/>
        <c:noMultiLvlLbl val="0"/>
      </c:catAx>
      <c:valAx>
        <c:axId val="641853728"/>
        <c:scaling>
          <c:orientation val="minMax"/>
        </c:scaling>
        <c:delete val="1"/>
        <c:axPos val="b"/>
        <c:numFmt formatCode="_(* #,##0.00_);_(* \(#,##0.00\);_(* &quot;-&quot;??_);_(@_)" sourceLinked="1"/>
        <c:majorTickMark val="none"/>
        <c:minorTickMark val="none"/>
        <c:tickLblPos val="nextTo"/>
        <c:crossAx val="6418558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('Oct. - Dic. 2022'!$B$80,'Oct. - Dic. 2022'!$B$78)</c:f>
              <c:strCache>
                <c:ptCount val="2"/>
                <c:pt idx="0">
                  <c:v>Ejecutado</c:v>
                </c:pt>
                <c:pt idx="1">
                  <c:v>Programado</c:v>
                </c:pt>
              </c:strCache>
            </c:strRef>
          </c:cat>
          <c:val>
            <c:numRef>
              <c:f>('Oct. - Dic. 2022'!$C$80,'Oct. - Dic. 2022'!$C$78)</c:f>
              <c:numCache>
                <c:formatCode>#,##0</c:formatCode>
                <c:ptCount val="2"/>
                <c:pt idx="0">
                  <c:v>63609</c:v>
                </c:pt>
                <c:pt idx="1">
                  <c:v>53401</c:v>
                </c:pt>
              </c:numCache>
            </c:numRef>
          </c:val>
          <c:extLst>
            <c:ext xmlns:c16="http://schemas.microsoft.com/office/drawing/2014/chart" uri="{C3380CC4-5D6E-409C-BE32-E72D297353CC}">
              <c16:uniqueId val="{00000000-860C-4212-B94E-F003DED616AC}"/>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15667688055112111"/>
                  <c:y val="-1.4845352170711172E-1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B37-4C83-8B3C-B2C77745BDAB}"/>
                </c:ext>
              </c:extLst>
            </c:dLbl>
            <c:dLbl>
              <c:idx val="1"/>
              <c:layout>
                <c:manualLayout>
                  <c:x val="0.39444444444444443"/>
                  <c:y val="-4.8194325834775998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B37-4C83-8B3C-B2C77745BDA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Oct. - Dic.'!$C$40:$D$40</c:f>
              <c:strCache>
                <c:ptCount val="2"/>
                <c:pt idx="0">
                  <c:v>Ejecutado</c:v>
                </c:pt>
                <c:pt idx="1">
                  <c:v>Programado</c:v>
                </c:pt>
              </c:strCache>
            </c:strRef>
          </c:cat>
          <c:val>
            <c:numRef>
              <c:f>'Calculos Oct. - Dic.'!$C$42:$D$42</c:f>
              <c:numCache>
                <c:formatCode>_(* #,##0_);_(* \(#,##0\);_(* "-"??_);_(@_)</c:formatCode>
                <c:ptCount val="2"/>
                <c:pt idx="0">
                  <c:v>404</c:v>
                </c:pt>
                <c:pt idx="1">
                  <c:v>407</c:v>
                </c:pt>
              </c:numCache>
            </c:numRef>
          </c:val>
          <c:extLst>
            <c:ext xmlns:c16="http://schemas.microsoft.com/office/drawing/2014/chart" uri="{C3380CC4-5D6E-409C-BE32-E72D297353CC}">
              <c16:uniqueId val="{00000002-EB37-4C83-8B3C-B2C77745BDAB}"/>
            </c:ext>
          </c:extLst>
        </c:ser>
        <c:dLbls>
          <c:dLblPos val="ctr"/>
          <c:showLegendKey val="0"/>
          <c:showVal val="1"/>
          <c:showCatName val="0"/>
          <c:showSerName val="0"/>
          <c:showPercent val="0"/>
          <c:showBubbleSize val="0"/>
        </c:dLbls>
        <c:gapWidth val="150"/>
        <c:overlap val="100"/>
        <c:axId val="576782992"/>
        <c:axId val="576784656"/>
      </c:barChart>
      <c:catAx>
        <c:axId val="5767829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576784656"/>
        <c:crosses val="autoZero"/>
        <c:auto val="1"/>
        <c:lblAlgn val="ctr"/>
        <c:lblOffset val="100"/>
        <c:noMultiLvlLbl val="0"/>
      </c:catAx>
      <c:valAx>
        <c:axId val="576784656"/>
        <c:scaling>
          <c:orientation val="minMax"/>
        </c:scaling>
        <c:delete val="1"/>
        <c:axPos val="b"/>
        <c:numFmt formatCode="_(* #,##0_);_(* \(#,##0\);_(* &quot;-&quot;??_);_(@_)" sourceLinked="1"/>
        <c:majorTickMark val="none"/>
        <c:minorTickMark val="none"/>
        <c:tickLblPos val="nextTo"/>
        <c:crossAx val="5767829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3266340294845165"/>
                  <c:y val="-5.7781850311339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761-4E54-AE2D-9960E2D827F7}"/>
                </c:ext>
              </c:extLst>
            </c:dLbl>
            <c:dLbl>
              <c:idx val="1"/>
              <c:layout>
                <c:manualLayout>
                  <c:x val="0.20025925539101821"/>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761-4E54-AE2D-9960E2D827F7}"/>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Oct. - Dic.'!$C$32:$D$32</c:f>
              <c:strCache>
                <c:ptCount val="2"/>
                <c:pt idx="0">
                  <c:v>Ejecutado</c:v>
                </c:pt>
                <c:pt idx="1">
                  <c:v>Programado</c:v>
                </c:pt>
              </c:strCache>
            </c:strRef>
          </c:cat>
          <c:val>
            <c:numRef>
              <c:f>'Calculos Oct. - Dic.'!$C$35:$D$35</c:f>
              <c:numCache>
                <c:formatCode>_(* #,##0.00_);_(* \(#,##0.00\);_(* "-"??_);_(@_)</c:formatCode>
                <c:ptCount val="2"/>
                <c:pt idx="0">
                  <c:v>96442585.950000003</c:v>
                </c:pt>
                <c:pt idx="1">
                  <c:v>50200156</c:v>
                </c:pt>
              </c:numCache>
            </c:numRef>
          </c:val>
          <c:extLst>
            <c:ext xmlns:c16="http://schemas.microsoft.com/office/drawing/2014/chart" uri="{C3380CC4-5D6E-409C-BE32-E72D297353CC}">
              <c16:uniqueId val="{00000002-5761-4E54-AE2D-9960E2D827F7}"/>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5821337310809719"/>
          <c:y val="0.23239593328659766"/>
          <c:w val="0.81976019517384113"/>
          <c:h val="0.69679090144601796"/>
        </c:manualLayout>
      </c:layout>
      <c:barChart>
        <c:barDir val="bar"/>
        <c:grouping val="stacked"/>
        <c:varyColors val="0"/>
        <c:ser>
          <c:idx val="0"/>
          <c:order val="0"/>
          <c:spPr>
            <a:solidFill>
              <a:schemeClr val="accent1"/>
            </a:solidFill>
            <a:ln>
              <a:noFill/>
            </a:ln>
            <a:effectLst/>
          </c:spPr>
          <c:invertIfNegative val="0"/>
          <c:dLbls>
            <c:dLbl>
              <c:idx val="0"/>
              <c:layout>
                <c:manualLayout>
                  <c:x val="0.38306662658357132"/>
                  <c:y val="-4.629467704989413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4C4-4CAB-B9BD-A11EDE03C2E3}"/>
                </c:ext>
              </c:extLst>
            </c:dLbl>
            <c:dLbl>
              <c:idx val="1"/>
              <c:layout>
                <c:manualLayout>
                  <c:x val="0.15718142611028238"/>
                  <c:y val="8.245653252716769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4C4-4CAB-B9BD-A11EDE03C2E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Oct. - Dic.'!$C$40:$D$40</c:f>
              <c:strCache>
                <c:ptCount val="2"/>
                <c:pt idx="0">
                  <c:v>Ejecutado</c:v>
                </c:pt>
                <c:pt idx="1">
                  <c:v>Programado</c:v>
                </c:pt>
              </c:strCache>
            </c:strRef>
          </c:cat>
          <c:val>
            <c:numRef>
              <c:f>'Calculos Oct. - Dic.'!$C$43:$D$43</c:f>
              <c:numCache>
                <c:formatCode>_(* #,##0_);_(* \(#,##0\);_(* "-"??_);_(@_)</c:formatCode>
                <c:ptCount val="2"/>
                <c:pt idx="0">
                  <c:v>346</c:v>
                </c:pt>
                <c:pt idx="1">
                  <c:v>344</c:v>
                </c:pt>
              </c:numCache>
            </c:numRef>
          </c:val>
          <c:extLst>
            <c:ext xmlns:c16="http://schemas.microsoft.com/office/drawing/2014/chart" uri="{C3380CC4-5D6E-409C-BE32-E72D297353CC}">
              <c16:uniqueId val="{00000002-14C4-4CAB-B9BD-A11EDE03C2E3}"/>
            </c:ext>
          </c:extLst>
        </c:ser>
        <c:dLbls>
          <c:dLblPos val="ctr"/>
          <c:showLegendKey val="0"/>
          <c:showVal val="1"/>
          <c:showCatName val="0"/>
          <c:showSerName val="0"/>
          <c:showPercent val="0"/>
          <c:showBubbleSize val="0"/>
        </c:dLbls>
        <c:gapWidth val="150"/>
        <c:overlap val="100"/>
        <c:axId val="432247136"/>
        <c:axId val="432235488"/>
      </c:barChart>
      <c:catAx>
        <c:axId val="4322471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32235488"/>
        <c:crosses val="autoZero"/>
        <c:auto val="1"/>
        <c:lblAlgn val="ctr"/>
        <c:lblOffset val="100"/>
        <c:noMultiLvlLbl val="0"/>
      </c:catAx>
      <c:valAx>
        <c:axId val="432235488"/>
        <c:scaling>
          <c:orientation val="minMax"/>
        </c:scaling>
        <c:delete val="1"/>
        <c:axPos val="b"/>
        <c:numFmt formatCode="_(* #,##0_);_(* \(#,##0\);_(* &quot;-&quot;??_);_(@_)" sourceLinked="1"/>
        <c:majorTickMark val="none"/>
        <c:minorTickMark val="none"/>
        <c:tickLblPos val="nextTo"/>
        <c:crossAx val="432247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('Oct. - Dic. 2022'!$B$99,'Oct. - Dic. 2022'!$B$97)</c:f>
              <c:strCache>
                <c:ptCount val="2"/>
                <c:pt idx="0">
                  <c:v>Ejecutado</c:v>
                </c:pt>
                <c:pt idx="1">
                  <c:v>Programado</c:v>
                </c:pt>
              </c:strCache>
            </c:strRef>
          </c:cat>
          <c:val>
            <c:numRef>
              <c:f>('Oct. - Dic. 2022'!$C$99,'Oct. - Dic. 2022'!$C$97)</c:f>
              <c:numCache>
                <c:formatCode>"$"#,##0.00</c:formatCode>
                <c:ptCount val="2"/>
                <c:pt idx="0">
                  <c:v>111416077.83</c:v>
                </c:pt>
                <c:pt idx="1">
                  <c:v>45255235</c:v>
                </c:pt>
              </c:numCache>
            </c:numRef>
          </c:val>
          <c:extLst>
            <c:ext xmlns:c16="http://schemas.microsoft.com/office/drawing/2014/chart" uri="{C3380CC4-5D6E-409C-BE32-E72D297353CC}">
              <c16:uniqueId val="{00000000-2B79-4BC3-9B86-FDDD8300A07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('Oct. - Dic. 2022'!$B$107,'Oct. - Dic. 2022'!$B$105)</c:f>
              <c:strCache>
                <c:ptCount val="2"/>
                <c:pt idx="0">
                  <c:v>Ejecutado</c:v>
                </c:pt>
                <c:pt idx="1">
                  <c:v>Programado</c:v>
                </c:pt>
              </c:strCache>
            </c:strRef>
          </c:cat>
          <c:val>
            <c:numRef>
              <c:f>('Oct. - Dic. 2022'!$C$107,'Oct. - Dic. 2022'!$C$105)</c:f>
              <c:numCache>
                <c:formatCode>#,##0</c:formatCode>
                <c:ptCount val="2"/>
                <c:pt idx="0">
                  <c:v>404</c:v>
                </c:pt>
                <c:pt idx="1">
                  <c:v>407</c:v>
                </c:pt>
              </c:numCache>
            </c:numRef>
          </c:val>
          <c:extLst>
            <c:ext xmlns:c16="http://schemas.microsoft.com/office/drawing/2014/chart" uri="{C3380CC4-5D6E-409C-BE32-E72D297353CC}">
              <c16:uniqueId val="{00000000-6479-4FD0-8C5F-6AFA9916F84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5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('Oct. - Dic. 2022'!$B$126,'Oct. - Dic. 2022'!$B$124)</c:f>
              <c:strCache>
                <c:ptCount val="2"/>
                <c:pt idx="0">
                  <c:v>Ejecutado</c:v>
                </c:pt>
                <c:pt idx="1">
                  <c:v>Programado</c:v>
                </c:pt>
              </c:strCache>
            </c:strRef>
          </c:cat>
          <c:val>
            <c:numRef>
              <c:f>('Oct. - Dic. 2022'!$C$126,'Oct. - Dic. 2022'!$C$124)</c:f>
              <c:numCache>
                <c:formatCode>"$"#,##0.00</c:formatCode>
                <c:ptCount val="2"/>
                <c:pt idx="0">
                  <c:v>96442585.950000003</c:v>
                </c:pt>
                <c:pt idx="1">
                  <c:v>50200156</c:v>
                </c:pt>
              </c:numCache>
            </c:numRef>
          </c:val>
          <c:extLst>
            <c:ext xmlns:c16="http://schemas.microsoft.com/office/drawing/2014/chart" uri="{C3380CC4-5D6E-409C-BE32-E72D297353CC}">
              <c16:uniqueId val="{00000000-11C5-4BA0-872C-D8524D6F5F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('Oct. - Dic. 2022'!$B$134,'Oct. - Dic. 2022'!$B$132)</c:f>
              <c:strCache>
                <c:ptCount val="2"/>
                <c:pt idx="0">
                  <c:v>Ejecutado</c:v>
                </c:pt>
                <c:pt idx="1">
                  <c:v>Programado</c:v>
                </c:pt>
              </c:strCache>
            </c:strRef>
          </c:cat>
          <c:val>
            <c:numRef>
              <c:f>('Oct. - Dic. 2022'!$C$134,'Oct. - Dic. 2022'!$C$132)</c:f>
              <c:numCache>
                <c:formatCode>#,##0</c:formatCode>
                <c:ptCount val="2"/>
                <c:pt idx="0">
                  <c:v>346</c:v>
                </c:pt>
                <c:pt idx="1">
                  <c:v>344</c:v>
                </c:pt>
              </c:numCache>
            </c:numRef>
          </c:val>
          <c:extLst>
            <c:ext xmlns:c16="http://schemas.microsoft.com/office/drawing/2014/chart" uri="{C3380CC4-5D6E-409C-BE32-E72D297353CC}">
              <c16:uniqueId val="{00000000-DF26-4A46-9319-406789AF20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1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1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4419615761531138"/>
          <c:y val="2.047428362880754E-2"/>
        </c:manualLayout>
      </c:layout>
      <c:overlay val="0"/>
      <c:spPr>
        <a:noFill/>
        <a:ln>
          <a:noFill/>
        </a:ln>
        <a:effectLst/>
      </c:spPr>
      <c:txPr>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2683467408077726"/>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808-4339-A147-900B269FE5E8}"/>
                </c:ext>
              </c:extLst>
            </c:dLbl>
            <c:dLbl>
              <c:idx val="1"/>
              <c:layout>
                <c:manualLayout>
                  <c:x val="0.42861909188061953"/>
                  <c:y val="-8.6899695468013086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808-4339-A147-900B269FE5E8}"/>
                </c:ext>
              </c:extLst>
            </c:dLbl>
            <c:dLbl>
              <c:idx val="2"/>
              <c:layout>
                <c:manualLayout>
                  <c:x val="0.4051642045339327"/>
                  <c:y val="-9.0534971042048357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808-4339-A147-900B269FE5E8}"/>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Oct. - Dic.'!$B$22:$B$24</c:f>
              <c:strCache>
                <c:ptCount val="3"/>
                <c:pt idx="0">
                  <c:v>Ejecutado</c:v>
                </c:pt>
                <c:pt idx="1">
                  <c:v>Vigente</c:v>
                </c:pt>
                <c:pt idx="2">
                  <c:v>Inicial</c:v>
                </c:pt>
              </c:strCache>
            </c:strRef>
          </c:cat>
          <c:val>
            <c:numRef>
              <c:f>'Calculos Oct. - Dic.'!$C$22:$C$24</c:f>
              <c:numCache>
                <c:formatCode>_(* #,##0.00_);_(* \(#,##0.00\);_(* "-"??_);_(@_)</c:formatCode>
                <c:ptCount val="3"/>
                <c:pt idx="0">
                  <c:v>516416358.77999997</c:v>
                </c:pt>
                <c:pt idx="1">
                  <c:v>1152509444.4400001</c:v>
                </c:pt>
                <c:pt idx="2">
                  <c:v>1094220384</c:v>
                </c:pt>
              </c:numCache>
            </c:numRef>
          </c:val>
          <c:extLst>
            <c:ext xmlns:c16="http://schemas.microsoft.com/office/drawing/2014/chart" uri="{C3380CC4-5D6E-409C-BE32-E72D297353CC}">
              <c16:uniqueId val="{00000003-9808-4339-A147-900B269FE5E8}"/>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Lbls>
            <c:dLbl>
              <c:idx val="0"/>
              <c:layout>
                <c:manualLayout>
                  <c:x val="-1.8382996243116668E-4"/>
                  <c:y val="-0.3653315898689559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1B9-4EEA-A4FD-2BFFC5F5572D}"/>
                </c:ext>
              </c:extLst>
            </c:dLbl>
            <c:dLbl>
              <c:idx val="1"/>
              <c:layout>
                <c:manualLayout>
                  <c:x val="-3.2669445731053117E-4"/>
                  <c:y val="-0.1635160390943349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1B9-4EEA-A4FD-2BFFC5F5572D}"/>
                </c:ext>
              </c:extLst>
            </c:dLbl>
            <c:dLbl>
              <c:idx val="2"/>
              <c:layout>
                <c:manualLayout>
                  <c:x val="-9.5859459072150535E-17"/>
                  <c:y val="-0.352199576747821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1B9-4EEA-A4FD-2BFFC5F5572D}"/>
                </c:ext>
              </c:extLst>
            </c:dLbl>
            <c:dLbl>
              <c:idx val="3"/>
              <c:layout>
                <c:manualLayout>
                  <c:x val="-5.2287581699345448E-3"/>
                  <c:y val="-0.3463868378320414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84D-4EBB-BDC4-2E7C94B95319}"/>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Oct. - Dic.'!$G$3:$J$3</c:f>
              <c:strCache>
                <c:ptCount val="4"/>
                <c:pt idx="0">
                  <c:v>T1</c:v>
                </c:pt>
                <c:pt idx="1">
                  <c:v>T2</c:v>
                </c:pt>
                <c:pt idx="2">
                  <c:v>T3</c:v>
                </c:pt>
                <c:pt idx="3">
                  <c:v>T4</c:v>
                </c:pt>
              </c:strCache>
            </c:strRef>
          </c:cat>
          <c:val>
            <c:numRef>
              <c:f>'Calculos Oct. - Dic.'!$G$4:$J$4</c:f>
              <c:numCache>
                <c:formatCode>0%</c:formatCode>
                <c:ptCount val="4"/>
                <c:pt idx="0">
                  <c:v>0.60499999999999998</c:v>
                </c:pt>
                <c:pt idx="1">
                  <c:v>0.60399999999999998</c:v>
                </c:pt>
                <c:pt idx="2">
                  <c:v>0.60499999999999998</c:v>
                </c:pt>
                <c:pt idx="3">
                  <c:v>0.60499999999999998</c:v>
                </c:pt>
              </c:numCache>
            </c:numRef>
          </c:val>
          <c:extLst>
            <c:ext xmlns:c16="http://schemas.microsoft.com/office/drawing/2014/chart" uri="{C3380CC4-5D6E-409C-BE32-E72D297353CC}">
              <c16:uniqueId val="{00000003-81B9-4EEA-A4FD-2BFFC5F5572D}"/>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0"/>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Lbls>
            <c:dLbl>
              <c:idx val="0"/>
              <c:layout>
                <c:manualLayout>
                  <c:x val="-1.8543450568576584E-3"/>
                  <c:y val="-0.2837678474333931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2B5-42BF-AE07-AD37449347E6}"/>
                </c:ext>
              </c:extLst>
            </c:dLbl>
            <c:dLbl>
              <c:idx val="1"/>
              <c:layout>
                <c:manualLayout>
                  <c:x val="3.2939632545932714E-3"/>
                  <c:y val="-0.3057280854743749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2B5-42BF-AE07-AD37449347E6}"/>
                </c:ext>
              </c:extLst>
            </c:dLbl>
            <c:dLbl>
              <c:idx val="2"/>
              <c:layout>
                <c:manualLayout>
                  <c:x val="-3.5013247086897021E-3"/>
                  <c:y val="-0.3329264029891927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2B5-42BF-AE07-AD37449347E6}"/>
                </c:ext>
              </c:extLst>
            </c:dLbl>
            <c:dLbl>
              <c:idx val="3"/>
              <c:layout>
                <c:manualLayout>
                  <c:x val="0"/>
                  <c:y val="-0.344074668609986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26E-495B-BA1C-B63D6B3F9A69}"/>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Oct. - Dic.'!$G$3:$J$3</c:f>
              <c:strCache>
                <c:ptCount val="4"/>
                <c:pt idx="0">
                  <c:v>T1</c:v>
                </c:pt>
                <c:pt idx="1">
                  <c:v>T2</c:v>
                </c:pt>
                <c:pt idx="2">
                  <c:v>T3</c:v>
                </c:pt>
                <c:pt idx="3">
                  <c:v>T4</c:v>
                </c:pt>
              </c:strCache>
            </c:strRef>
          </c:cat>
          <c:val>
            <c:numRef>
              <c:f>'Calculos Oct. - Dic.'!$G$6:$J$6</c:f>
              <c:numCache>
                <c:formatCode>0%</c:formatCode>
                <c:ptCount val="4"/>
                <c:pt idx="0">
                  <c:v>0.67821782178217827</c:v>
                </c:pt>
                <c:pt idx="1">
                  <c:v>0.76167076167076164</c:v>
                </c:pt>
                <c:pt idx="2">
                  <c:v>0.80541871921182262</c:v>
                </c:pt>
                <c:pt idx="3">
                  <c:v>0.86</c:v>
                </c:pt>
              </c:numCache>
            </c:numRef>
          </c:val>
          <c:extLst>
            <c:ext xmlns:c16="http://schemas.microsoft.com/office/drawing/2014/chart" uri="{C3380CC4-5D6E-409C-BE32-E72D297353CC}">
              <c16:uniqueId val="{00000003-E2B5-42BF-AE07-AD37449347E6}"/>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9.xml"/><Relationship Id="rId3" Type="http://schemas.openxmlformats.org/officeDocument/2006/relationships/chart" Target="../charts/chart14.xml"/><Relationship Id="rId7" Type="http://schemas.openxmlformats.org/officeDocument/2006/relationships/chart" Target="../charts/chart18.xml"/><Relationship Id="rId2" Type="http://schemas.openxmlformats.org/officeDocument/2006/relationships/chart" Target="../charts/chart13.xml"/><Relationship Id="rId1" Type="http://schemas.openxmlformats.org/officeDocument/2006/relationships/chart" Target="../charts/chart12.xml"/><Relationship Id="rId6" Type="http://schemas.openxmlformats.org/officeDocument/2006/relationships/chart" Target="../charts/chart17.xml"/><Relationship Id="rId11" Type="http://schemas.openxmlformats.org/officeDocument/2006/relationships/chart" Target="../charts/chart22.xml"/><Relationship Id="rId5" Type="http://schemas.openxmlformats.org/officeDocument/2006/relationships/chart" Target="../charts/chart16.xml"/><Relationship Id="rId10" Type="http://schemas.openxmlformats.org/officeDocument/2006/relationships/chart" Target="../charts/chart21.xml"/><Relationship Id="rId4" Type="http://schemas.openxmlformats.org/officeDocument/2006/relationships/chart" Target="../charts/chart15.xml"/><Relationship Id="rId9" Type="http://schemas.openxmlformats.org/officeDocument/2006/relationships/chart" Target="../charts/chart20.xml"/></Relationships>
</file>

<file path=xl/drawings/drawing1.xml><?xml version="1.0" encoding="utf-8"?>
<xdr:wsDr xmlns:xdr="http://schemas.openxmlformats.org/drawingml/2006/spreadsheetDrawing" xmlns:a="http://schemas.openxmlformats.org/drawingml/2006/main">
  <xdr:twoCellAnchor>
    <xdr:from>
      <xdr:col>4</xdr:col>
      <xdr:colOff>0</xdr:colOff>
      <xdr:row>68</xdr:row>
      <xdr:rowOff>0</xdr:rowOff>
    </xdr:from>
    <xdr:to>
      <xdr:col>4</xdr:col>
      <xdr:colOff>4924425</xdr:colOff>
      <xdr:row>73</xdr:row>
      <xdr:rowOff>285750</xdr:rowOff>
    </xdr:to>
    <xdr:graphicFrame macro="">
      <xdr:nvGraphicFramePr>
        <xdr:cNvPr id="4" name="Gráfico 3">
          <a:extLst>
            <a:ext uri="{FF2B5EF4-FFF2-40B4-BE49-F238E27FC236}">
              <a16:creationId xmlns:a16="http://schemas.microsoft.com/office/drawing/2014/main" id="{12922255-FAB6-4934-AD4F-7F7EAF10AE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76</xdr:row>
      <xdr:rowOff>0</xdr:rowOff>
    </xdr:from>
    <xdr:to>
      <xdr:col>4</xdr:col>
      <xdr:colOff>4924425</xdr:colOff>
      <xdr:row>81</xdr:row>
      <xdr:rowOff>285750</xdr:rowOff>
    </xdr:to>
    <xdr:graphicFrame macro="">
      <xdr:nvGraphicFramePr>
        <xdr:cNvPr id="5" name="Gráfico 4">
          <a:extLst>
            <a:ext uri="{FF2B5EF4-FFF2-40B4-BE49-F238E27FC236}">
              <a16:creationId xmlns:a16="http://schemas.microsoft.com/office/drawing/2014/main" id="{CE2D324B-92B5-47D6-A64C-D4F82F5EF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95</xdr:row>
      <xdr:rowOff>0</xdr:rowOff>
    </xdr:from>
    <xdr:to>
      <xdr:col>4</xdr:col>
      <xdr:colOff>4924425</xdr:colOff>
      <xdr:row>100</xdr:row>
      <xdr:rowOff>285750</xdr:rowOff>
    </xdr:to>
    <xdr:graphicFrame macro="">
      <xdr:nvGraphicFramePr>
        <xdr:cNvPr id="6" name="Gráfico 5">
          <a:extLst>
            <a:ext uri="{FF2B5EF4-FFF2-40B4-BE49-F238E27FC236}">
              <a16:creationId xmlns:a16="http://schemas.microsoft.com/office/drawing/2014/main" id="{16B9D132-284F-4DF7-8BBB-2B2527803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103</xdr:row>
      <xdr:rowOff>0</xdr:rowOff>
    </xdr:from>
    <xdr:to>
      <xdr:col>4</xdr:col>
      <xdr:colOff>4924425</xdr:colOff>
      <xdr:row>108</xdr:row>
      <xdr:rowOff>285750</xdr:rowOff>
    </xdr:to>
    <xdr:graphicFrame macro="">
      <xdr:nvGraphicFramePr>
        <xdr:cNvPr id="7" name="Gráfico 6">
          <a:extLst>
            <a:ext uri="{FF2B5EF4-FFF2-40B4-BE49-F238E27FC236}">
              <a16:creationId xmlns:a16="http://schemas.microsoft.com/office/drawing/2014/main" id="{A8A2EBEB-3771-474A-8E3C-04BA365BF4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122</xdr:row>
      <xdr:rowOff>0</xdr:rowOff>
    </xdr:from>
    <xdr:to>
      <xdr:col>4</xdr:col>
      <xdr:colOff>4924425</xdr:colOff>
      <xdr:row>127</xdr:row>
      <xdr:rowOff>285750</xdr:rowOff>
    </xdr:to>
    <xdr:graphicFrame macro="">
      <xdr:nvGraphicFramePr>
        <xdr:cNvPr id="11" name="Gráfico 10">
          <a:extLst>
            <a:ext uri="{FF2B5EF4-FFF2-40B4-BE49-F238E27FC236}">
              <a16:creationId xmlns:a16="http://schemas.microsoft.com/office/drawing/2014/main" id="{1D187691-E3F3-4B5D-BAA4-463FB33B72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130</xdr:row>
      <xdr:rowOff>0</xdr:rowOff>
    </xdr:from>
    <xdr:to>
      <xdr:col>4</xdr:col>
      <xdr:colOff>4924425</xdr:colOff>
      <xdr:row>135</xdr:row>
      <xdr:rowOff>285750</xdr:rowOff>
    </xdr:to>
    <xdr:graphicFrame macro="">
      <xdr:nvGraphicFramePr>
        <xdr:cNvPr id="12" name="Gráfico 11">
          <a:extLst>
            <a:ext uri="{FF2B5EF4-FFF2-40B4-BE49-F238E27FC236}">
              <a16:creationId xmlns:a16="http://schemas.microsoft.com/office/drawing/2014/main" id="{27B465BC-DE25-49B1-AD4E-156E15C9D1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48491</xdr:colOff>
      <xdr:row>11</xdr:row>
      <xdr:rowOff>48490</xdr:rowOff>
    </xdr:from>
    <xdr:to>
      <xdr:col>4</xdr:col>
      <xdr:colOff>4933950</xdr:colOff>
      <xdr:row>18</xdr:row>
      <xdr:rowOff>249381</xdr:rowOff>
    </xdr:to>
    <xdr:graphicFrame macro="">
      <xdr:nvGraphicFramePr>
        <xdr:cNvPr id="19" name="Gráfico 18">
          <a:extLst>
            <a:ext uri="{FF2B5EF4-FFF2-40B4-BE49-F238E27FC236}">
              <a16:creationId xmlns:a16="http://schemas.microsoft.com/office/drawing/2014/main" id="{F4EF570F-2F6B-4FA5-902B-FF1689CFBF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63500</xdr:colOff>
      <xdr:row>23</xdr:row>
      <xdr:rowOff>57150</xdr:rowOff>
    </xdr:from>
    <xdr:to>
      <xdr:col>4</xdr:col>
      <xdr:colOff>4921250</xdr:colOff>
      <xdr:row>30</xdr:row>
      <xdr:rowOff>171450</xdr:rowOff>
    </xdr:to>
    <xdr:graphicFrame macro="">
      <xdr:nvGraphicFramePr>
        <xdr:cNvPr id="18" name="Gráfico 17">
          <a:extLst>
            <a:ext uri="{FF2B5EF4-FFF2-40B4-BE49-F238E27FC236}">
              <a16:creationId xmlns:a16="http://schemas.microsoft.com/office/drawing/2014/main" id="{340DF63E-8DA8-4EB5-848A-4A4AB15312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57150</xdr:colOff>
      <xdr:row>39</xdr:row>
      <xdr:rowOff>50800</xdr:rowOff>
    </xdr:from>
    <xdr:to>
      <xdr:col>4</xdr:col>
      <xdr:colOff>4913312</xdr:colOff>
      <xdr:row>46</xdr:row>
      <xdr:rowOff>152400</xdr:rowOff>
    </xdr:to>
    <xdr:graphicFrame macro="">
      <xdr:nvGraphicFramePr>
        <xdr:cNvPr id="23" name="Gráfico 22">
          <a:extLst>
            <a:ext uri="{FF2B5EF4-FFF2-40B4-BE49-F238E27FC236}">
              <a16:creationId xmlns:a16="http://schemas.microsoft.com/office/drawing/2014/main" id="{4B6A8547-B38B-4903-ABCE-F90654C27D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88900</xdr:colOff>
      <xdr:row>31</xdr:row>
      <xdr:rowOff>69850</xdr:rowOff>
    </xdr:from>
    <xdr:to>
      <xdr:col>4</xdr:col>
      <xdr:colOff>4929187</xdr:colOff>
      <xdr:row>38</xdr:row>
      <xdr:rowOff>161925</xdr:rowOff>
    </xdr:to>
    <xdr:graphicFrame macro="">
      <xdr:nvGraphicFramePr>
        <xdr:cNvPr id="29" name="Gráfico 28">
          <a:extLst>
            <a:ext uri="{FF2B5EF4-FFF2-40B4-BE49-F238E27FC236}">
              <a16:creationId xmlns:a16="http://schemas.microsoft.com/office/drawing/2014/main" id="{DCAE395E-B067-4E3D-B7E4-97E71DB3CE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63500</xdr:colOff>
      <xdr:row>47</xdr:row>
      <xdr:rowOff>63500</xdr:rowOff>
    </xdr:from>
    <xdr:to>
      <xdr:col>4</xdr:col>
      <xdr:colOff>4897437</xdr:colOff>
      <xdr:row>54</xdr:row>
      <xdr:rowOff>165100</xdr:rowOff>
    </xdr:to>
    <xdr:graphicFrame macro="">
      <xdr:nvGraphicFramePr>
        <xdr:cNvPr id="33" name="Gráfico 32">
          <a:extLst>
            <a:ext uri="{FF2B5EF4-FFF2-40B4-BE49-F238E27FC236}">
              <a16:creationId xmlns:a16="http://schemas.microsoft.com/office/drawing/2014/main" id="{35FB5795-C667-45E9-B4D9-7957A127BD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68580</xdr:colOff>
      <xdr:row>19</xdr:row>
      <xdr:rowOff>33617</xdr:rowOff>
    </xdr:from>
    <xdr:to>
      <xdr:col>8</xdr:col>
      <xdr:colOff>320040</xdr:colOff>
      <xdr:row>25</xdr:row>
      <xdr:rowOff>11205</xdr:rowOff>
    </xdr:to>
    <xdr:graphicFrame macro="">
      <xdr:nvGraphicFramePr>
        <xdr:cNvPr id="2" name="Gráfico 1">
          <a:extLst>
            <a:ext uri="{FF2B5EF4-FFF2-40B4-BE49-F238E27FC236}">
              <a16:creationId xmlns:a16="http://schemas.microsoft.com/office/drawing/2014/main" id="{153BC49F-BF2D-4CF3-B3B6-53EF80300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236220</xdr:colOff>
      <xdr:row>7</xdr:row>
      <xdr:rowOff>64770</xdr:rowOff>
    </xdr:from>
    <xdr:to>
      <xdr:col>2</xdr:col>
      <xdr:colOff>1249680</xdr:colOff>
      <xdr:row>17</xdr:row>
      <xdr:rowOff>60960</xdr:rowOff>
    </xdr:to>
    <xdr:graphicFrame macro="">
      <xdr:nvGraphicFramePr>
        <xdr:cNvPr id="3" name="Gráfico 2">
          <a:extLst>
            <a:ext uri="{FF2B5EF4-FFF2-40B4-BE49-F238E27FC236}">
              <a16:creationId xmlns:a16="http://schemas.microsoft.com/office/drawing/2014/main" id="{C5E3FCCA-02B6-407C-B50A-1EE94AF803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1333500</xdr:colOff>
      <xdr:row>7</xdr:row>
      <xdr:rowOff>68580</xdr:rowOff>
    </xdr:from>
    <xdr:to>
      <xdr:col>5</xdr:col>
      <xdr:colOff>441960</xdr:colOff>
      <xdr:row>17</xdr:row>
      <xdr:rowOff>60960</xdr:rowOff>
    </xdr:to>
    <xdr:graphicFrame macro="">
      <xdr:nvGraphicFramePr>
        <xdr:cNvPr id="4" name="Gráfico 3">
          <a:extLst>
            <a:ext uri="{FF2B5EF4-FFF2-40B4-BE49-F238E27FC236}">
              <a16:creationId xmlns:a16="http://schemas.microsoft.com/office/drawing/2014/main" id="{12D51E8E-B4E0-4D6A-BEBA-1479E9E603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640081</xdr:colOff>
      <xdr:row>7</xdr:row>
      <xdr:rowOff>168088</xdr:rowOff>
    </xdr:from>
    <xdr:to>
      <xdr:col>9</xdr:col>
      <xdr:colOff>246530</xdr:colOff>
      <xdr:row>17</xdr:row>
      <xdr:rowOff>67235</xdr:rowOff>
    </xdr:to>
    <xdr:graphicFrame macro="">
      <xdr:nvGraphicFramePr>
        <xdr:cNvPr id="5" name="Gráfico 4">
          <a:extLst>
            <a:ext uri="{FF2B5EF4-FFF2-40B4-BE49-F238E27FC236}">
              <a16:creationId xmlns:a16="http://schemas.microsoft.com/office/drawing/2014/main" id="{B05687CF-D82D-466E-87B1-6F0E3BAFEB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450030</xdr:colOff>
      <xdr:row>7</xdr:row>
      <xdr:rowOff>173914</xdr:rowOff>
    </xdr:from>
    <xdr:to>
      <xdr:col>13</xdr:col>
      <xdr:colOff>78442</xdr:colOff>
      <xdr:row>17</xdr:row>
      <xdr:rowOff>100853</xdr:rowOff>
    </xdr:to>
    <xdr:graphicFrame macro="">
      <xdr:nvGraphicFramePr>
        <xdr:cNvPr id="6" name="Gráfico 5">
          <a:extLst>
            <a:ext uri="{FF2B5EF4-FFF2-40B4-BE49-F238E27FC236}">
              <a16:creationId xmlns:a16="http://schemas.microsoft.com/office/drawing/2014/main" id="{7F1782F0-4D7D-45FE-BF2C-706CC26B4A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268942</xdr:colOff>
      <xdr:row>29</xdr:row>
      <xdr:rowOff>15241</xdr:rowOff>
    </xdr:from>
    <xdr:to>
      <xdr:col>10</xdr:col>
      <xdr:colOff>710902</xdr:colOff>
      <xdr:row>33</xdr:row>
      <xdr:rowOff>301439</xdr:rowOff>
    </xdr:to>
    <xdr:graphicFrame macro="">
      <xdr:nvGraphicFramePr>
        <xdr:cNvPr id="7" name="Gráfico 6">
          <a:extLst>
            <a:ext uri="{FF2B5EF4-FFF2-40B4-BE49-F238E27FC236}">
              <a16:creationId xmlns:a16="http://schemas.microsoft.com/office/drawing/2014/main" id="{2088B198-6D3B-462C-9BAD-595874C84F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810857</xdr:colOff>
      <xdr:row>29</xdr:row>
      <xdr:rowOff>7621</xdr:rowOff>
    </xdr:from>
    <xdr:to>
      <xdr:col>15</xdr:col>
      <xdr:colOff>269837</xdr:colOff>
      <xdr:row>34</xdr:row>
      <xdr:rowOff>4483</xdr:rowOff>
    </xdr:to>
    <xdr:graphicFrame macro="">
      <xdr:nvGraphicFramePr>
        <xdr:cNvPr id="8" name="Gráfico 7">
          <a:extLst>
            <a:ext uri="{FF2B5EF4-FFF2-40B4-BE49-F238E27FC236}">
              <a16:creationId xmlns:a16="http://schemas.microsoft.com/office/drawing/2014/main" id="{68EE5751-80DA-4C6B-9C7F-E54C707F8A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214256</xdr:colOff>
      <xdr:row>34</xdr:row>
      <xdr:rowOff>112285</xdr:rowOff>
    </xdr:from>
    <xdr:to>
      <xdr:col>10</xdr:col>
      <xdr:colOff>661147</xdr:colOff>
      <xdr:row>38</xdr:row>
      <xdr:rowOff>134472</xdr:rowOff>
    </xdr:to>
    <xdr:graphicFrame macro="">
      <xdr:nvGraphicFramePr>
        <xdr:cNvPr id="9" name="Gráfico 8">
          <a:extLst>
            <a:ext uri="{FF2B5EF4-FFF2-40B4-BE49-F238E27FC236}">
              <a16:creationId xmlns:a16="http://schemas.microsoft.com/office/drawing/2014/main" id="{8CAF3FE6-BA6E-4247-9A28-87DF2345CA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790687</xdr:colOff>
      <xdr:row>34</xdr:row>
      <xdr:rowOff>101302</xdr:rowOff>
    </xdr:from>
    <xdr:to>
      <xdr:col>15</xdr:col>
      <xdr:colOff>291353</xdr:colOff>
      <xdr:row>38</xdr:row>
      <xdr:rowOff>134470</xdr:rowOff>
    </xdr:to>
    <xdr:graphicFrame macro="">
      <xdr:nvGraphicFramePr>
        <xdr:cNvPr id="10" name="Gráfico 9">
          <a:extLst>
            <a:ext uri="{FF2B5EF4-FFF2-40B4-BE49-F238E27FC236}">
              <a16:creationId xmlns:a16="http://schemas.microsoft.com/office/drawing/2014/main" id="{A68A402B-54DA-405C-BFF0-CA6CD24266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224118</xdr:colOff>
      <xdr:row>39</xdr:row>
      <xdr:rowOff>54460</xdr:rowOff>
    </xdr:from>
    <xdr:to>
      <xdr:col>10</xdr:col>
      <xdr:colOff>649941</xdr:colOff>
      <xdr:row>43</xdr:row>
      <xdr:rowOff>11206</xdr:rowOff>
    </xdr:to>
    <xdr:graphicFrame macro="">
      <xdr:nvGraphicFramePr>
        <xdr:cNvPr id="11" name="Gráfico 10">
          <a:extLst>
            <a:ext uri="{FF2B5EF4-FFF2-40B4-BE49-F238E27FC236}">
              <a16:creationId xmlns:a16="http://schemas.microsoft.com/office/drawing/2014/main" id="{D35F7CF1-9EF9-40FD-9518-984462C1CA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794721</xdr:colOff>
      <xdr:row>39</xdr:row>
      <xdr:rowOff>57149</xdr:rowOff>
    </xdr:from>
    <xdr:to>
      <xdr:col>15</xdr:col>
      <xdr:colOff>257735</xdr:colOff>
      <xdr:row>42</xdr:row>
      <xdr:rowOff>483534</xdr:rowOff>
    </xdr:to>
    <xdr:graphicFrame macro="">
      <xdr:nvGraphicFramePr>
        <xdr:cNvPr id="12" name="Gráfico 11">
          <a:extLst>
            <a:ext uri="{FF2B5EF4-FFF2-40B4-BE49-F238E27FC236}">
              <a16:creationId xmlns:a16="http://schemas.microsoft.com/office/drawing/2014/main" id="{000CCAD3-2F76-44F0-BAF5-6A6BE62138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IN-OOEKBC5GBOF\Sync.1\obeato\Desktop\Estadistica%20Institucionales\Copia%20de%20Indicadores%20PPoR%20e%20informaciones%20esenciales%20%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elo Lógico"/>
      <sheetName val="Relación"/>
      <sheetName val="Relación gráfica 2022"/>
      <sheetName val="Relación gráfica 2023"/>
      <sheetName val="Relación gráfica 2024"/>
      <sheetName val="Relación gráfica 2025"/>
      <sheetName val="Resultados"/>
      <sheetName val="Calculos de resultados"/>
      <sheetName val="Independientes"/>
      <sheetName val="Adultos Mayores activos"/>
      <sheetName val="Riesgo a dependencia"/>
      <sheetName val="Solicitan asilos"/>
    </sheetNames>
    <sheetDataSet>
      <sheetData sheetId="0"/>
      <sheetData sheetId="1"/>
      <sheetData sheetId="2"/>
      <sheetData sheetId="3"/>
      <sheetData sheetId="4"/>
      <sheetData sheetId="5"/>
      <sheetData sheetId="6">
        <row r="7">
          <cell r="H7">
            <v>0.17896174863387979</v>
          </cell>
          <cell r="J7">
            <v>0.13941018766756033</v>
          </cell>
          <cell r="L7">
            <v>0.15549597855227881</v>
          </cell>
        </row>
        <row r="8">
          <cell r="H8">
            <v>0.67821782178217827</v>
          </cell>
          <cell r="J8">
            <v>0.76167076167076164</v>
          </cell>
          <cell r="L8">
            <v>0.80541871921182262</v>
          </cell>
        </row>
        <row r="9">
          <cell r="H9">
            <v>7.4343411207817983E-2</v>
          </cell>
        </row>
      </sheetData>
      <sheetData sheetId="7"/>
      <sheetData sheetId="8"/>
      <sheetData sheetId="9"/>
      <sheetData sheetId="10"/>
      <sheetData sheetId="1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eme/themeOverride1.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2A338-0E4B-46C7-8F97-F3A0C340C0FA}">
  <sheetPr>
    <tabColor theme="7" tint="0.79998168889431442"/>
    <pageSetUpPr fitToPage="1"/>
  </sheetPr>
  <dimension ref="B1:E153"/>
  <sheetViews>
    <sheetView showGridLines="0" tabSelected="1" view="pageBreakPreview" topLeftCell="B145" zoomScale="120" zoomScaleNormal="120" zoomScaleSheetLayoutView="120" workbookViewId="0">
      <selection activeCell="B23" sqref="B23:E23"/>
    </sheetView>
  </sheetViews>
  <sheetFormatPr baseColWidth="10" defaultColWidth="11.42578125" defaultRowHeight="12.75" x14ac:dyDescent="0.2"/>
  <cols>
    <col min="1" max="1" width="3.5703125" style="25" customWidth="1"/>
    <col min="2" max="2" width="46.5703125" style="30" customWidth="1"/>
    <col min="3" max="3" width="59" style="30" customWidth="1"/>
    <col min="4" max="4" width="1.42578125" style="30" customWidth="1"/>
    <col min="5" max="5" width="84.42578125" style="30" customWidth="1"/>
    <col min="6" max="6" width="3.28515625" style="25" customWidth="1"/>
    <col min="7" max="16384" width="11.42578125" style="25"/>
  </cols>
  <sheetData>
    <row r="1" spans="2:5" s="24" customFormat="1" ht="55.5" customHeight="1" thickBot="1" x14ac:dyDescent="0.25">
      <c r="B1" s="66" t="s">
        <v>16</v>
      </c>
      <c r="C1" s="67"/>
      <c r="D1" s="67"/>
      <c r="E1" s="68"/>
    </row>
    <row r="2" spans="2:5" ht="18" customHeight="1" thickBot="1" x14ac:dyDescent="0.25">
      <c r="B2" s="69" t="s">
        <v>121</v>
      </c>
      <c r="C2" s="70"/>
      <c r="D2" s="70"/>
      <c r="E2" s="71"/>
    </row>
    <row r="3" spans="2:5" ht="18" customHeight="1" thickBot="1" x14ac:dyDescent="0.25">
      <c r="B3" s="72" t="s">
        <v>0</v>
      </c>
      <c r="C3" s="73"/>
      <c r="D3" s="73"/>
      <c r="E3" s="74"/>
    </row>
    <row r="4" spans="2:5" ht="25.5" customHeight="1" thickBot="1" x14ac:dyDescent="0.25">
      <c r="B4" s="26" t="s">
        <v>17</v>
      </c>
      <c r="C4" s="26" t="s">
        <v>1</v>
      </c>
      <c r="D4" s="27"/>
      <c r="E4" s="28" t="s">
        <v>2</v>
      </c>
    </row>
    <row r="5" spans="2:5" ht="25.5" customHeight="1" x14ac:dyDescent="0.2">
      <c r="B5" s="29" t="s">
        <v>18</v>
      </c>
      <c r="C5" s="29" t="s">
        <v>19</v>
      </c>
      <c r="E5" s="26" t="s">
        <v>20</v>
      </c>
    </row>
    <row r="6" spans="2:5" ht="25.5" customHeight="1" x14ac:dyDescent="0.2">
      <c r="B6" s="29" t="s">
        <v>21</v>
      </c>
      <c r="C6" s="29" t="s">
        <v>22</v>
      </c>
      <c r="E6" s="29"/>
    </row>
    <row r="7" spans="2:5" ht="25.5" customHeight="1" thickBot="1" x14ac:dyDescent="0.25">
      <c r="B7" s="29" t="s">
        <v>23</v>
      </c>
      <c r="C7" s="29" t="s">
        <v>24</v>
      </c>
      <c r="E7" s="52"/>
    </row>
    <row r="8" spans="2:5" ht="25.5" customHeight="1" x14ac:dyDescent="0.2">
      <c r="B8" s="29" t="s">
        <v>25</v>
      </c>
      <c r="C8" s="29" t="s">
        <v>26</v>
      </c>
      <c r="E8" s="26" t="s">
        <v>28</v>
      </c>
    </row>
    <row r="9" spans="2:5" ht="25.5" customHeight="1" x14ac:dyDescent="0.2">
      <c r="B9" s="29" t="s">
        <v>27</v>
      </c>
      <c r="C9" s="29" t="s">
        <v>3</v>
      </c>
      <c r="E9" s="29" t="s">
        <v>31</v>
      </c>
    </row>
    <row r="10" spans="2:5" ht="25.5" customHeight="1" thickBot="1" x14ac:dyDescent="0.25">
      <c r="B10" s="31" t="s">
        <v>29</v>
      </c>
      <c r="C10" s="31" t="s">
        <v>30</v>
      </c>
      <c r="D10" s="31"/>
      <c r="E10" s="31"/>
    </row>
    <row r="11" spans="2:5" ht="18" customHeight="1" thickBot="1" x14ac:dyDescent="0.25">
      <c r="B11" s="72" t="s">
        <v>32</v>
      </c>
      <c r="C11" s="73"/>
      <c r="D11" s="73"/>
      <c r="E11" s="74"/>
    </row>
    <row r="12" spans="2:5" ht="6" customHeight="1" x14ac:dyDescent="0.2">
      <c r="B12" s="29"/>
      <c r="C12" s="32"/>
      <c r="D12" s="63"/>
      <c r="E12" s="64" t="s">
        <v>33</v>
      </c>
    </row>
    <row r="13" spans="2:5" x14ac:dyDescent="0.2">
      <c r="B13" s="29" t="s">
        <v>34</v>
      </c>
      <c r="C13" s="33">
        <f>+'Calculos Oct. - Dic.'!C24</f>
        <v>1094220384</v>
      </c>
      <c r="D13" s="63"/>
      <c r="E13" s="64"/>
    </row>
    <row r="14" spans="2:5" ht="6" customHeight="1" x14ac:dyDescent="0.2">
      <c r="B14" s="29"/>
      <c r="C14" s="32"/>
      <c r="D14" s="63"/>
      <c r="E14" s="64"/>
    </row>
    <row r="15" spans="2:5" x14ac:dyDescent="0.2">
      <c r="B15" s="29" t="s">
        <v>35</v>
      </c>
      <c r="C15" s="33">
        <f>+'Calculos Oct. - Dic.'!C23</f>
        <v>1152509444.4400001</v>
      </c>
      <c r="D15" s="63"/>
      <c r="E15" s="64"/>
    </row>
    <row r="16" spans="2:5" ht="6" customHeight="1" x14ac:dyDescent="0.2">
      <c r="B16" s="29"/>
      <c r="C16" s="32"/>
      <c r="D16" s="63"/>
      <c r="E16" s="64"/>
    </row>
    <row r="17" spans="2:5" x14ac:dyDescent="0.2">
      <c r="B17" s="29" t="s">
        <v>36</v>
      </c>
      <c r="C17" s="33">
        <f>+'Calculos Oct. - Dic.'!C22</f>
        <v>516416358.77999997</v>
      </c>
      <c r="D17" s="63"/>
      <c r="E17" s="64"/>
    </row>
    <row r="18" spans="2:5" ht="6" customHeight="1" x14ac:dyDescent="0.2">
      <c r="B18" s="29"/>
      <c r="C18" s="32"/>
      <c r="D18" s="63"/>
      <c r="E18" s="64"/>
    </row>
    <row r="19" spans="2:5" x14ac:dyDescent="0.2">
      <c r="B19" s="29" t="s">
        <v>37</v>
      </c>
      <c r="C19" s="47">
        <f>IFERROR(C17/C15,0)</f>
        <v>0.44807993658648471</v>
      </c>
      <c r="D19" s="63"/>
      <c r="E19" s="64"/>
    </row>
    <row r="20" spans="2:5" ht="13.5" customHeight="1" thickBot="1" x14ac:dyDescent="0.25">
      <c r="B20" s="29"/>
      <c r="C20" s="32"/>
      <c r="D20" s="63"/>
      <c r="E20" s="65"/>
    </row>
    <row r="21" spans="2:5" ht="15.6" customHeight="1" x14ac:dyDescent="0.2">
      <c r="B21" s="78" t="s">
        <v>38</v>
      </c>
      <c r="C21" s="79"/>
      <c r="D21" s="79"/>
      <c r="E21" s="80"/>
    </row>
    <row r="22" spans="2:5" ht="122.25" customHeight="1" thickBot="1" x14ac:dyDescent="0.25">
      <c r="B22" s="81" t="s">
        <v>131</v>
      </c>
      <c r="C22" s="82"/>
      <c r="D22" s="82"/>
      <c r="E22" s="83"/>
    </row>
    <row r="23" spans="2:5" ht="18" customHeight="1" thickBot="1" x14ac:dyDescent="0.25">
      <c r="B23" s="84" t="s">
        <v>39</v>
      </c>
      <c r="C23" s="84"/>
      <c r="D23" s="84"/>
      <c r="E23" s="84"/>
    </row>
    <row r="24" spans="2:5" ht="45.75" customHeight="1" x14ac:dyDescent="0.2">
      <c r="B24" s="29" t="s">
        <v>40</v>
      </c>
      <c r="C24" s="43" t="s">
        <v>41</v>
      </c>
      <c r="D24" s="63"/>
      <c r="E24" s="85" t="s">
        <v>42</v>
      </c>
    </row>
    <row r="25" spans="2:5" ht="30.75" customHeight="1" x14ac:dyDescent="0.2">
      <c r="B25" s="29" t="s">
        <v>43</v>
      </c>
      <c r="C25" s="43" t="s">
        <v>44</v>
      </c>
      <c r="D25" s="63"/>
      <c r="E25" s="64"/>
    </row>
    <row r="26" spans="2:5" ht="54" customHeight="1" x14ac:dyDescent="0.2">
      <c r="B26" s="29" t="s">
        <v>45</v>
      </c>
      <c r="C26" s="34" t="s">
        <v>136</v>
      </c>
      <c r="D26" s="63"/>
      <c r="E26" s="64"/>
    </row>
    <row r="27" spans="2:5" ht="16.5" customHeight="1" x14ac:dyDescent="0.2">
      <c r="B27" s="29" t="s">
        <v>46</v>
      </c>
      <c r="C27" s="43" t="s">
        <v>12</v>
      </c>
      <c r="D27" s="63"/>
      <c r="E27" s="64"/>
    </row>
    <row r="28" spans="2:5" ht="16.5" customHeight="1" x14ac:dyDescent="0.2">
      <c r="B28" s="29" t="s">
        <v>47</v>
      </c>
      <c r="C28" s="43" t="s">
        <v>6</v>
      </c>
      <c r="D28" s="63"/>
      <c r="E28" s="64"/>
    </row>
    <row r="29" spans="2:5" ht="16.5" customHeight="1" x14ac:dyDescent="0.2">
      <c r="B29" s="29" t="s">
        <v>48</v>
      </c>
      <c r="C29" s="35">
        <v>0.6</v>
      </c>
      <c r="D29" s="63"/>
      <c r="E29" s="64"/>
    </row>
    <row r="30" spans="2:5" ht="16.5" customHeight="1" x14ac:dyDescent="0.2">
      <c r="B30" s="29" t="s">
        <v>49</v>
      </c>
      <c r="C30" s="43">
        <v>2020</v>
      </c>
      <c r="D30" s="63"/>
      <c r="E30" s="64"/>
    </row>
    <row r="31" spans="2:5" ht="30" customHeight="1" thickBot="1" x14ac:dyDescent="0.25">
      <c r="B31" s="31" t="s">
        <v>50</v>
      </c>
      <c r="C31" s="31" t="s">
        <v>7</v>
      </c>
      <c r="D31" s="63"/>
      <c r="E31" s="65"/>
    </row>
    <row r="32" spans="2:5" ht="36" customHeight="1" x14ac:dyDescent="0.2">
      <c r="B32" s="29" t="s">
        <v>40</v>
      </c>
      <c r="C32" s="29" t="s">
        <v>8</v>
      </c>
      <c r="D32" s="63"/>
      <c r="E32" s="85" t="s">
        <v>42</v>
      </c>
    </row>
    <row r="33" spans="2:5" ht="36.75" customHeight="1" x14ac:dyDescent="0.2">
      <c r="B33" s="29" t="s">
        <v>43</v>
      </c>
      <c r="C33" s="43" t="s">
        <v>51</v>
      </c>
      <c r="D33" s="63"/>
      <c r="E33" s="64"/>
    </row>
    <row r="34" spans="2:5" ht="51.75" customHeight="1" x14ac:dyDescent="0.2">
      <c r="B34" s="29" t="s">
        <v>45</v>
      </c>
      <c r="C34" s="34" t="s">
        <v>135</v>
      </c>
      <c r="D34" s="63"/>
      <c r="E34" s="64"/>
    </row>
    <row r="35" spans="2:5" ht="16.5" customHeight="1" x14ac:dyDescent="0.2">
      <c r="B35" s="29" t="s">
        <v>46</v>
      </c>
      <c r="C35" s="43" t="s">
        <v>12</v>
      </c>
      <c r="D35" s="63"/>
      <c r="E35" s="64"/>
    </row>
    <row r="36" spans="2:5" ht="16.5" customHeight="1" x14ac:dyDescent="0.2">
      <c r="B36" s="29" t="s">
        <v>47</v>
      </c>
      <c r="C36" s="43" t="s">
        <v>6</v>
      </c>
      <c r="D36" s="63"/>
      <c r="E36" s="64"/>
    </row>
    <row r="37" spans="2:5" ht="16.5" customHeight="1" x14ac:dyDescent="0.2">
      <c r="B37" s="29" t="s">
        <v>48</v>
      </c>
      <c r="C37" s="35">
        <v>0.33</v>
      </c>
      <c r="D37" s="63"/>
      <c r="E37" s="64"/>
    </row>
    <row r="38" spans="2:5" ht="16.5" customHeight="1" x14ac:dyDescent="0.2">
      <c r="B38" s="29" t="s">
        <v>49</v>
      </c>
      <c r="C38" s="43">
        <v>2020</v>
      </c>
      <c r="D38" s="63"/>
      <c r="E38" s="64"/>
    </row>
    <row r="39" spans="2:5" ht="32.25" customHeight="1" thickBot="1" x14ac:dyDescent="0.25">
      <c r="B39" s="31" t="s">
        <v>50</v>
      </c>
      <c r="C39" s="31" t="s">
        <v>7</v>
      </c>
      <c r="D39" s="63"/>
      <c r="E39" s="65"/>
    </row>
    <row r="40" spans="2:5" ht="30" customHeight="1" x14ac:dyDescent="0.2">
      <c r="B40" s="29" t="s">
        <v>40</v>
      </c>
      <c r="C40" s="29" t="s">
        <v>9</v>
      </c>
      <c r="D40" s="63"/>
      <c r="E40" s="85" t="s">
        <v>42</v>
      </c>
    </row>
    <row r="41" spans="2:5" ht="24.75" customHeight="1" x14ac:dyDescent="0.2">
      <c r="B41" s="29" t="s">
        <v>43</v>
      </c>
      <c r="C41" s="43" t="s">
        <v>52</v>
      </c>
      <c r="D41" s="63"/>
      <c r="E41" s="64"/>
    </row>
    <row r="42" spans="2:5" ht="65.25" customHeight="1" x14ac:dyDescent="0.2">
      <c r="B42" s="29" t="s">
        <v>45</v>
      </c>
      <c r="C42" s="34" t="s">
        <v>137</v>
      </c>
      <c r="D42" s="63"/>
      <c r="E42" s="64"/>
    </row>
    <row r="43" spans="2:5" ht="16.5" customHeight="1" x14ac:dyDescent="0.2">
      <c r="B43" s="29" t="s">
        <v>46</v>
      </c>
      <c r="C43" s="43" t="s">
        <v>12</v>
      </c>
      <c r="D43" s="63"/>
      <c r="E43" s="64"/>
    </row>
    <row r="44" spans="2:5" ht="16.5" customHeight="1" x14ac:dyDescent="0.2">
      <c r="B44" s="29" t="s">
        <v>47</v>
      </c>
      <c r="C44" s="43" t="s">
        <v>6</v>
      </c>
      <c r="D44" s="63"/>
      <c r="E44" s="64"/>
    </row>
    <row r="45" spans="2:5" ht="16.5" customHeight="1" x14ac:dyDescent="0.2">
      <c r="B45" s="29" t="s">
        <v>48</v>
      </c>
      <c r="C45" s="35">
        <v>0.5</v>
      </c>
      <c r="D45" s="63"/>
      <c r="E45" s="64"/>
    </row>
    <row r="46" spans="2:5" ht="16.5" customHeight="1" x14ac:dyDescent="0.2">
      <c r="B46" s="29" t="s">
        <v>49</v>
      </c>
      <c r="C46" s="43">
        <v>2020</v>
      </c>
      <c r="D46" s="63"/>
      <c r="E46" s="64"/>
    </row>
    <row r="47" spans="2:5" ht="30" customHeight="1" thickBot="1" x14ac:dyDescent="0.25">
      <c r="B47" s="31" t="s">
        <v>50</v>
      </c>
      <c r="C47" s="31" t="s">
        <v>7</v>
      </c>
      <c r="D47" s="63"/>
      <c r="E47" s="65"/>
    </row>
    <row r="48" spans="2:5" ht="31.5" customHeight="1" x14ac:dyDescent="0.2">
      <c r="B48" s="29" t="s">
        <v>40</v>
      </c>
      <c r="C48" s="29" t="s">
        <v>10</v>
      </c>
      <c r="D48" s="63"/>
      <c r="E48" s="85" t="s">
        <v>42</v>
      </c>
    </row>
    <row r="49" spans="2:5" ht="26.25" customHeight="1" x14ac:dyDescent="0.2">
      <c r="B49" s="29" t="s">
        <v>43</v>
      </c>
      <c r="C49" s="43" t="s">
        <v>53</v>
      </c>
      <c r="D49" s="63"/>
      <c r="E49" s="64"/>
    </row>
    <row r="50" spans="2:5" ht="72.75" customHeight="1" x14ac:dyDescent="0.2">
      <c r="B50" s="29" t="s">
        <v>45</v>
      </c>
      <c r="C50" s="34" t="s">
        <v>138</v>
      </c>
      <c r="D50" s="63"/>
      <c r="E50" s="64"/>
    </row>
    <row r="51" spans="2:5" x14ac:dyDescent="0.2">
      <c r="B51" s="29" t="s">
        <v>46</v>
      </c>
      <c r="C51" s="43" t="s">
        <v>12</v>
      </c>
      <c r="D51" s="63"/>
      <c r="E51" s="64"/>
    </row>
    <row r="52" spans="2:5" x14ac:dyDescent="0.2">
      <c r="B52" s="29" t="s">
        <v>47</v>
      </c>
      <c r="C52" s="43" t="s">
        <v>6</v>
      </c>
      <c r="D52" s="63"/>
      <c r="E52" s="64"/>
    </row>
    <row r="53" spans="2:5" x14ac:dyDescent="0.2">
      <c r="B53" s="29" t="s">
        <v>48</v>
      </c>
      <c r="C53" s="35">
        <v>0.2</v>
      </c>
      <c r="D53" s="63"/>
      <c r="E53" s="64"/>
    </row>
    <row r="54" spans="2:5" x14ac:dyDescent="0.2">
      <c r="B54" s="29" t="s">
        <v>49</v>
      </c>
      <c r="C54" s="43">
        <v>2020</v>
      </c>
      <c r="D54" s="63"/>
      <c r="E54" s="64"/>
    </row>
    <row r="55" spans="2:5" ht="35.25" customHeight="1" thickBot="1" x14ac:dyDescent="0.25">
      <c r="B55" s="31" t="s">
        <v>50</v>
      </c>
      <c r="C55" s="31" t="s">
        <v>7</v>
      </c>
      <c r="D55" s="63"/>
      <c r="E55" s="65"/>
    </row>
    <row r="56" spans="2:5" ht="17.25" customHeight="1" x14ac:dyDescent="0.2">
      <c r="B56" s="86" t="s">
        <v>54</v>
      </c>
      <c r="C56" s="87"/>
      <c r="D56" s="87"/>
      <c r="E56" s="88"/>
    </row>
    <row r="57" spans="2:5" ht="123" customHeight="1" thickBot="1" x14ac:dyDescent="0.25">
      <c r="B57" s="75" t="s">
        <v>133</v>
      </c>
      <c r="C57" s="76"/>
      <c r="D57" s="76"/>
      <c r="E57" s="77"/>
    </row>
    <row r="58" spans="2:5" ht="18" customHeight="1" thickBot="1" x14ac:dyDescent="0.25">
      <c r="B58" s="72" t="s">
        <v>55</v>
      </c>
      <c r="C58" s="73"/>
      <c r="D58" s="73"/>
      <c r="E58" s="74"/>
    </row>
    <row r="59" spans="2:5" ht="18" customHeight="1" thickBot="1" x14ac:dyDescent="0.25">
      <c r="B59" s="89" t="s">
        <v>56</v>
      </c>
      <c r="C59" s="90"/>
      <c r="D59" s="90"/>
      <c r="E59" s="91"/>
    </row>
    <row r="60" spans="2:5" ht="18" customHeight="1" thickBot="1" x14ac:dyDescent="0.25">
      <c r="B60" s="92" t="s">
        <v>57</v>
      </c>
      <c r="C60" s="93"/>
      <c r="D60" s="93"/>
      <c r="E60" s="94"/>
    </row>
    <row r="61" spans="2:5" x14ac:dyDescent="0.2">
      <c r="B61" s="29" t="s">
        <v>43</v>
      </c>
      <c r="C61" s="95" t="s">
        <v>58</v>
      </c>
      <c r="D61" s="96"/>
      <c r="E61" s="97"/>
    </row>
    <row r="62" spans="2:5" ht="12.75" customHeight="1" x14ac:dyDescent="0.2">
      <c r="B62" s="29" t="s">
        <v>45</v>
      </c>
      <c r="C62" s="98" t="s">
        <v>59</v>
      </c>
      <c r="D62" s="99"/>
      <c r="E62" s="100"/>
    </row>
    <row r="63" spans="2:5" x14ac:dyDescent="0.2">
      <c r="B63" s="29" t="s">
        <v>46</v>
      </c>
      <c r="C63" s="98" t="s">
        <v>12</v>
      </c>
      <c r="D63" s="99"/>
      <c r="E63" s="100"/>
    </row>
    <row r="64" spans="2:5" x14ac:dyDescent="0.2">
      <c r="B64" s="29" t="s">
        <v>47</v>
      </c>
      <c r="C64" s="98" t="s">
        <v>6</v>
      </c>
      <c r="D64" s="99"/>
      <c r="E64" s="100"/>
    </row>
    <row r="65" spans="2:5" x14ac:dyDescent="0.2">
      <c r="B65" s="29" t="s">
        <v>48</v>
      </c>
      <c r="C65" s="101">
        <v>143094</v>
      </c>
      <c r="D65" s="102"/>
      <c r="E65" s="103"/>
    </row>
    <row r="66" spans="2:5" x14ac:dyDescent="0.2">
      <c r="B66" s="29" t="s">
        <v>49</v>
      </c>
      <c r="C66" s="98">
        <v>2020</v>
      </c>
      <c r="D66" s="99"/>
      <c r="E66" s="100"/>
    </row>
    <row r="67" spans="2:5" ht="13.5" thickBot="1" x14ac:dyDescent="0.25">
      <c r="B67" s="29" t="s">
        <v>50</v>
      </c>
      <c r="C67" s="75" t="s">
        <v>7</v>
      </c>
      <c r="D67" s="76"/>
      <c r="E67" s="77"/>
    </row>
    <row r="68" spans="2:5" ht="18" customHeight="1" thickBot="1" x14ac:dyDescent="0.25">
      <c r="B68" s="92" t="s">
        <v>60</v>
      </c>
      <c r="C68" s="93"/>
      <c r="D68" s="93"/>
      <c r="E68" s="94"/>
    </row>
    <row r="69" spans="2:5" ht="6" customHeight="1" x14ac:dyDescent="0.2">
      <c r="B69" s="29"/>
      <c r="C69" s="32"/>
      <c r="D69" s="63"/>
      <c r="E69" s="64" t="s">
        <v>33</v>
      </c>
    </row>
    <row r="70" spans="2:5" x14ac:dyDescent="0.2">
      <c r="B70" s="29" t="s">
        <v>61</v>
      </c>
      <c r="C70" s="33">
        <f>'Calculos Oct. - Dic.'!D33</f>
        <v>192426467</v>
      </c>
      <c r="D70" s="63"/>
      <c r="E70" s="64"/>
    </row>
    <row r="71" spans="2:5" ht="13.5" customHeight="1" x14ac:dyDescent="0.2">
      <c r="B71" s="29"/>
      <c r="C71" s="32"/>
      <c r="D71" s="63"/>
      <c r="E71" s="64"/>
    </row>
    <row r="72" spans="2:5" x14ac:dyDescent="0.2">
      <c r="B72" s="29" t="s">
        <v>5</v>
      </c>
      <c r="C72" s="33">
        <f>+'Calculos Oct. - Dic.'!C33</f>
        <v>308557695.10000002</v>
      </c>
      <c r="D72" s="63"/>
      <c r="E72" s="64"/>
    </row>
    <row r="73" spans="2:5" ht="6" customHeight="1" x14ac:dyDescent="0.2">
      <c r="B73" s="29"/>
      <c r="C73" s="32"/>
      <c r="D73" s="63"/>
      <c r="E73" s="64"/>
    </row>
    <row r="74" spans="2:5" x14ac:dyDescent="0.2">
      <c r="B74" s="29" t="s">
        <v>37</v>
      </c>
      <c r="C74" s="47">
        <f>IFERROR(C72/C70,0)</f>
        <v>1.6035096414257817</v>
      </c>
      <c r="D74" s="63"/>
      <c r="E74" s="64"/>
    </row>
    <row r="75" spans="2:5" ht="6" customHeight="1" thickBot="1" x14ac:dyDescent="0.25">
      <c r="B75" s="29"/>
      <c r="C75" s="32"/>
      <c r="D75" s="63"/>
      <c r="E75" s="65"/>
    </row>
    <row r="76" spans="2:5" ht="18" customHeight="1" thickBot="1" x14ac:dyDescent="0.25">
      <c r="B76" s="92" t="s">
        <v>4</v>
      </c>
      <c r="C76" s="93"/>
      <c r="D76" s="93"/>
      <c r="E76" s="94"/>
    </row>
    <row r="77" spans="2:5" ht="6" customHeight="1" x14ac:dyDescent="0.2">
      <c r="B77" s="29"/>
      <c r="C77" s="32"/>
      <c r="D77" s="63"/>
      <c r="E77" s="64" t="s">
        <v>33</v>
      </c>
    </row>
    <row r="78" spans="2:5" x14ac:dyDescent="0.2">
      <c r="B78" s="29" t="s">
        <v>61</v>
      </c>
      <c r="C78" s="46">
        <f>+'Calculos Oct. - Dic.'!D41</f>
        <v>53401</v>
      </c>
      <c r="D78" s="63"/>
      <c r="E78" s="64"/>
    </row>
    <row r="79" spans="2:5" ht="12.75" customHeight="1" x14ac:dyDescent="0.2">
      <c r="B79" s="29"/>
      <c r="C79" s="49"/>
      <c r="D79" s="63"/>
      <c r="E79" s="64"/>
    </row>
    <row r="80" spans="2:5" x14ac:dyDescent="0.2">
      <c r="B80" s="29" t="s">
        <v>5</v>
      </c>
      <c r="C80" s="46">
        <f>+'Calculos Oct. - Dic.'!C41</f>
        <v>63609</v>
      </c>
      <c r="D80" s="63"/>
      <c r="E80" s="64"/>
    </row>
    <row r="81" spans="2:5" ht="6" customHeight="1" x14ac:dyDescent="0.2">
      <c r="B81" s="29"/>
      <c r="C81" s="32"/>
      <c r="D81" s="63"/>
      <c r="E81" s="64"/>
    </row>
    <row r="82" spans="2:5" x14ac:dyDescent="0.2">
      <c r="B82" s="29" t="s">
        <v>37</v>
      </c>
      <c r="C82" s="47">
        <f>IFERROR(C80/C78,0)</f>
        <v>1.1911574689612554</v>
      </c>
      <c r="D82" s="63"/>
      <c r="E82" s="64"/>
    </row>
    <row r="83" spans="2:5" ht="6" customHeight="1" thickBot="1" x14ac:dyDescent="0.25">
      <c r="B83" s="31"/>
      <c r="C83" s="54"/>
      <c r="D83" s="63"/>
      <c r="E83" s="65"/>
    </row>
    <row r="84" spans="2:5" ht="17.25" customHeight="1" x14ac:dyDescent="0.2">
      <c r="B84" s="86" t="s">
        <v>62</v>
      </c>
      <c r="C84" s="87"/>
      <c r="D84" s="87"/>
      <c r="E84" s="88"/>
    </row>
    <row r="85" spans="2:5" ht="349.5" customHeight="1" thickBot="1" x14ac:dyDescent="0.25">
      <c r="B85" s="75" t="s">
        <v>134</v>
      </c>
      <c r="C85" s="76"/>
      <c r="D85" s="76"/>
      <c r="E85" s="77"/>
    </row>
    <row r="86" spans="2:5" ht="18" customHeight="1" thickBot="1" x14ac:dyDescent="0.25">
      <c r="B86" s="89" t="s">
        <v>63</v>
      </c>
      <c r="C86" s="90"/>
      <c r="D86" s="90"/>
      <c r="E86" s="91"/>
    </row>
    <row r="87" spans="2:5" ht="18" customHeight="1" thickBot="1" x14ac:dyDescent="0.25">
      <c r="B87" s="92" t="s">
        <v>57</v>
      </c>
      <c r="C87" s="93"/>
      <c r="D87" s="93"/>
      <c r="E87" s="94"/>
    </row>
    <row r="88" spans="2:5" x14ac:dyDescent="0.2">
      <c r="B88" s="29" t="s">
        <v>43</v>
      </c>
      <c r="C88" s="95" t="s">
        <v>11</v>
      </c>
      <c r="D88" s="96"/>
      <c r="E88" s="97"/>
    </row>
    <row r="89" spans="2:5" x14ac:dyDescent="0.2">
      <c r="B89" s="29" t="s">
        <v>45</v>
      </c>
      <c r="C89" s="98" t="s">
        <v>64</v>
      </c>
      <c r="D89" s="99"/>
      <c r="E89" s="100"/>
    </row>
    <row r="90" spans="2:5" x14ac:dyDescent="0.2">
      <c r="B90" s="29" t="s">
        <v>46</v>
      </c>
      <c r="C90" s="98" t="s">
        <v>12</v>
      </c>
      <c r="D90" s="99"/>
      <c r="E90" s="100"/>
    </row>
    <row r="91" spans="2:5" x14ac:dyDescent="0.2">
      <c r="B91" s="29" t="s">
        <v>47</v>
      </c>
      <c r="C91" s="98" t="s">
        <v>6</v>
      </c>
      <c r="D91" s="99"/>
      <c r="E91" s="100"/>
    </row>
    <row r="92" spans="2:5" x14ac:dyDescent="0.2">
      <c r="B92" s="29" t="s">
        <v>48</v>
      </c>
      <c r="C92" s="101">
        <v>277</v>
      </c>
      <c r="D92" s="102"/>
      <c r="E92" s="103"/>
    </row>
    <row r="93" spans="2:5" x14ac:dyDescent="0.2">
      <c r="B93" s="29" t="s">
        <v>49</v>
      </c>
      <c r="C93" s="98">
        <v>2020</v>
      </c>
      <c r="D93" s="99"/>
      <c r="E93" s="100"/>
    </row>
    <row r="94" spans="2:5" ht="13.5" thickBot="1" x14ac:dyDescent="0.25">
      <c r="B94" s="29" t="s">
        <v>50</v>
      </c>
      <c r="C94" s="75" t="s">
        <v>7</v>
      </c>
      <c r="D94" s="76"/>
      <c r="E94" s="77"/>
    </row>
    <row r="95" spans="2:5" ht="18" customHeight="1" thickBot="1" x14ac:dyDescent="0.25">
      <c r="B95" s="92" t="s">
        <v>60</v>
      </c>
      <c r="C95" s="93"/>
      <c r="D95" s="93"/>
      <c r="E95" s="94"/>
    </row>
    <row r="96" spans="2:5" ht="6" customHeight="1" x14ac:dyDescent="0.2">
      <c r="B96" s="29"/>
      <c r="C96" s="32"/>
      <c r="D96" s="63"/>
      <c r="E96" s="64" t="s">
        <v>33</v>
      </c>
    </row>
    <row r="97" spans="2:5" x14ac:dyDescent="0.2">
      <c r="B97" s="29" t="s">
        <v>61</v>
      </c>
      <c r="C97" s="33">
        <f>+'Calculos Oct. - Dic.'!D34</f>
        <v>45255235</v>
      </c>
      <c r="D97" s="63"/>
      <c r="E97" s="64"/>
    </row>
    <row r="98" spans="2:5" ht="6" customHeight="1" x14ac:dyDescent="0.2">
      <c r="B98" s="29"/>
      <c r="C98" s="32"/>
      <c r="D98" s="63"/>
      <c r="E98" s="64"/>
    </row>
    <row r="99" spans="2:5" x14ac:dyDescent="0.2">
      <c r="B99" s="29" t="s">
        <v>5</v>
      </c>
      <c r="C99" s="33">
        <f>+'Calculos Oct. - Dic.'!C34</f>
        <v>111416077.83</v>
      </c>
      <c r="D99" s="63"/>
      <c r="E99" s="64"/>
    </row>
    <row r="100" spans="2:5" ht="6" customHeight="1" x14ac:dyDescent="0.2">
      <c r="B100" s="29"/>
      <c r="C100" s="32"/>
      <c r="D100" s="63"/>
      <c r="E100" s="64"/>
    </row>
    <row r="101" spans="2:5" x14ac:dyDescent="0.2">
      <c r="B101" s="29" t="s">
        <v>37</v>
      </c>
      <c r="C101" s="47">
        <f>IFERROR(C99/C97,0)</f>
        <v>2.461948939829834</v>
      </c>
      <c r="D101" s="63"/>
      <c r="E101" s="64"/>
    </row>
    <row r="102" spans="2:5" ht="6" customHeight="1" thickBot="1" x14ac:dyDescent="0.25">
      <c r="B102" s="29"/>
      <c r="C102" s="32"/>
      <c r="D102" s="63"/>
      <c r="E102" s="65"/>
    </row>
    <row r="103" spans="2:5" ht="18" customHeight="1" thickBot="1" x14ac:dyDescent="0.25">
      <c r="B103" s="92" t="s">
        <v>4</v>
      </c>
      <c r="C103" s="93"/>
      <c r="D103" s="93"/>
      <c r="E103" s="94"/>
    </row>
    <row r="104" spans="2:5" ht="6" customHeight="1" x14ac:dyDescent="0.2">
      <c r="B104" s="29"/>
      <c r="C104" s="32"/>
      <c r="D104" s="63"/>
      <c r="E104" s="64" t="s">
        <v>33</v>
      </c>
    </row>
    <row r="105" spans="2:5" x14ac:dyDescent="0.2">
      <c r="B105" s="29" t="s">
        <v>61</v>
      </c>
      <c r="C105" s="46">
        <f>+'Calculos Oct. - Dic.'!D42</f>
        <v>407</v>
      </c>
      <c r="D105" s="63"/>
      <c r="E105" s="64"/>
    </row>
    <row r="106" spans="2:5" ht="6" customHeight="1" x14ac:dyDescent="0.2">
      <c r="B106" s="29"/>
      <c r="C106" s="49"/>
      <c r="D106" s="63"/>
      <c r="E106" s="64"/>
    </row>
    <row r="107" spans="2:5" x14ac:dyDescent="0.2">
      <c r="B107" s="29" t="s">
        <v>5</v>
      </c>
      <c r="C107" s="46">
        <f>+'Calculos Oct. - Dic.'!C42</f>
        <v>404</v>
      </c>
      <c r="D107" s="63"/>
      <c r="E107" s="64"/>
    </row>
    <row r="108" spans="2:5" ht="6" customHeight="1" x14ac:dyDescent="0.2">
      <c r="B108" s="29"/>
      <c r="C108" s="32"/>
      <c r="D108" s="63"/>
      <c r="E108" s="64"/>
    </row>
    <row r="109" spans="2:5" x14ac:dyDescent="0.2">
      <c r="B109" s="29" t="s">
        <v>37</v>
      </c>
      <c r="C109" s="47">
        <f>IFERROR(C107/C105,0)</f>
        <v>0.99262899262899262</v>
      </c>
      <c r="D109" s="63"/>
      <c r="E109" s="64"/>
    </row>
    <row r="110" spans="2:5" ht="6" customHeight="1" thickBot="1" x14ac:dyDescent="0.25">
      <c r="B110" s="29"/>
      <c r="C110" s="32"/>
      <c r="D110" s="63"/>
      <c r="E110" s="65"/>
    </row>
    <row r="111" spans="2:5" ht="21" customHeight="1" x14ac:dyDescent="0.2">
      <c r="B111" s="86" t="s">
        <v>62</v>
      </c>
      <c r="C111" s="87"/>
      <c r="D111" s="87"/>
      <c r="E111" s="88"/>
    </row>
    <row r="112" spans="2:5" ht="178.5" customHeight="1" thickBot="1" x14ac:dyDescent="0.25">
      <c r="B112" s="75" t="s">
        <v>128</v>
      </c>
      <c r="C112" s="76"/>
      <c r="D112" s="76"/>
      <c r="E112" s="77"/>
    </row>
    <row r="113" spans="2:5" ht="18" customHeight="1" thickBot="1" x14ac:dyDescent="0.25">
      <c r="B113" s="89" t="s">
        <v>65</v>
      </c>
      <c r="C113" s="90"/>
      <c r="D113" s="90"/>
      <c r="E113" s="91"/>
    </row>
    <row r="114" spans="2:5" ht="18" customHeight="1" thickBot="1" x14ac:dyDescent="0.25">
      <c r="B114" s="92" t="s">
        <v>57</v>
      </c>
      <c r="C114" s="93"/>
      <c r="D114" s="93"/>
      <c r="E114" s="94"/>
    </row>
    <row r="115" spans="2:5" x14ac:dyDescent="0.2">
      <c r="B115" s="29" t="s">
        <v>43</v>
      </c>
      <c r="C115" s="95" t="s">
        <v>11</v>
      </c>
      <c r="D115" s="96"/>
      <c r="E115" s="97"/>
    </row>
    <row r="116" spans="2:5" x14ac:dyDescent="0.2">
      <c r="B116" s="29" t="s">
        <v>45</v>
      </c>
      <c r="C116" s="98" t="s">
        <v>64</v>
      </c>
      <c r="D116" s="99"/>
      <c r="E116" s="100"/>
    </row>
    <row r="117" spans="2:5" x14ac:dyDescent="0.2">
      <c r="B117" s="29" t="s">
        <v>46</v>
      </c>
      <c r="C117" s="98" t="s">
        <v>12</v>
      </c>
      <c r="D117" s="99"/>
      <c r="E117" s="100"/>
    </row>
    <row r="118" spans="2:5" x14ac:dyDescent="0.2">
      <c r="B118" s="29" t="s">
        <v>47</v>
      </c>
      <c r="C118" s="98" t="s">
        <v>6</v>
      </c>
      <c r="D118" s="99"/>
      <c r="E118" s="100"/>
    </row>
    <row r="119" spans="2:5" x14ac:dyDescent="0.2">
      <c r="B119" s="29" t="s">
        <v>48</v>
      </c>
      <c r="C119" s="101">
        <v>387</v>
      </c>
      <c r="D119" s="102"/>
      <c r="E119" s="103"/>
    </row>
    <row r="120" spans="2:5" x14ac:dyDescent="0.2">
      <c r="B120" s="29" t="s">
        <v>49</v>
      </c>
      <c r="C120" s="98">
        <v>2020</v>
      </c>
      <c r="D120" s="99"/>
      <c r="E120" s="100"/>
    </row>
    <row r="121" spans="2:5" ht="19.5" customHeight="1" thickBot="1" x14ac:dyDescent="0.25">
      <c r="B121" s="29" t="s">
        <v>50</v>
      </c>
      <c r="C121" s="75" t="s">
        <v>7</v>
      </c>
      <c r="D121" s="76"/>
      <c r="E121" s="77"/>
    </row>
    <row r="122" spans="2:5" ht="18" customHeight="1" thickBot="1" x14ac:dyDescent="0.25">
      <c r="B122" s="92" t="s">
        <v>60</v>
      </c>
      <c r="C122" s="93"/>
      <c r="D122" s="93"/>
      <c r="E122" s="94"/>
    </row>
    <row r="123" spans="2:5" ht="6" customHeight="1" x14ac:dyDescent="0.2">
      <c r="B123" s="29"/>
      <c r="C123" s="32"/>
      <c r="D123" s="63"/>
      <c r="E123" s="64" t="s">
        <v>33</v>
      </c>
    </row>
    <row r="124" spans="2:5" x14ac:dyDescent="0.2">
      <c r="B124" s="29" t="s">
        <v>61</v>
      </c>
      <c r="C124" s="33">
        <f>+'Calculos Oct. - Dic.'!D35</f>
        <v>50200156</v>
      </c>
      <c r="D124" s="63"/>
      <c r="E124" s="64"/>
    </row>
    <row r="125" spans="2:5" ht="6" customHeight="1" x14ac:dyDescent="0.2">
      <c r="B125" s="29"/>
      <c r="C125" s="32"/>
      <c r="D125" s="63"/>
      <c r="E125" s="64"/>
    </row>
    <row r="126" spans="2:5" x14ac:dyDescent="0.2">
      <c r="B126" s="29" t="s">
        <v>5</v>
      </c>
      <c r="C126" s="33">
        <f>+'Calculos Oct. - Dic.'!C35</f>
        <v>96442585.950000003</v>
      </c>
      <c r="D126" s="63"/>
      <c r="E126" s="64"/>
    </row>
    <row r="127" spans="2:5" ht="6" customHeight="1" x14ac:dyDescent="0.2">
      <c r="B127" s="29"/>
      <c r="C127" s="32"/>
      <c r="D127" s="63"/>
      <c r="E127" s="64"/>
    </row>
    <row r="128" spans="2:5" x14ac:dyDescent="0.2">
      <c r="B128" s="29" t="s">
        <v>37</v>
      </c>
      <c r="C128" s="47">
        <f>IFERROR(C126/C124,0)</f>
        <v>1.9211610806548092</v>
      </c>
      <c r="D128" s="63"/>
      <c r="E128" s="64"/>
    </row>
    <row r="129" spans="2:5" ht="6" customHeight="1" thickBot="1" x14ac:dyDescent="0.25">
      <c r="B129" s="29"/>
      <c r="C129" s="32"/>
      <c r="D129" s="63"/>
      <c r="E129" s="65"/>
    </row>
    <row r="130" spans="2:5" ht="18" customHeight="1" thickBot="1" x14ac:dyDescent="0.25">
      <c r="B130" s="92" t="s">
        <v>4</v>
      </c>
      <c r="C130" s="93"/>
      <c r="D130" s="93"/>
      <c r="E130" s="94"/>
    </row>
    <row r="131" spans="2:5" ht="6" customHeight="1" x14ac:dyDescent="0.2">
      <c r="B131" s="29"/>
      <c r="C131" s="32"/>
      <c r="D131" s="63"/>
      <c r="E131" s="64" t="s">
        <v>33</v>
      </c>
    </row>
    <row r="132" spans="2:5" x14ac:dyDescent="0.2">
      <c r="B132" s="29" t="s">
        <v>61</v>
      </c>
      <c r="C132" s="46">
        <f>+'Calculos Oct. - Dic.'!D43</f>
        <v>344</v>
      </c>
      <c r="D132" s="63"/>
      <c r="E132" s="64"/>
    </row>
    <row r="133" spans="2:5" ht="6" customHeight="1" x14ac:dyDescent="0.2">
      <c r="B133" s="29"/>
      <c r="C133" s="49"/>
      <c r="D133" s="63"/>
      <c r="E133" s="64"/>
    </row>
    <row r="134" spans="2:5" x14ac:dyDescent="0.2">
      <c r="B134" s="29" t="s">
        <v>5</v>
      </c>
      <c r="C134" s="46">
        <f>+'Calculos Oct. - Dic.'!C43</f>
        <v>346</v>
      </c>
      <c r="D134" s="63"/>
      <c r="E134" s="64"/>
    </row>
    <row r="135" spans="2:5" ht="6" customHeight="1" x14ac:dyDescent="0.2">
      <c r="B135" s="29"/>
      <c r="C135" s="32"/>
      <c r="D135" s="63"/>
      <c r="E135" s="64"/>
    </row>
    <row r="136" spans="2:5" x14ac:dyDescent="0.2">
      <c r="B136" s="29" t="s">
        <v>37</v>
      </c>
      <c r="C136" s="47">
        <f>IFERROR(C134/C132,0)</f>
        <v>1.0058139534883721</v>
      </c>
      <c r="D136" s="63"/>
      <c r="E136" s="64"/>
    </row>
    <row r="137" spans="2:5" ht="6" customHeight="1" thickBot="1" x14ac:dyDescent="0.25">
      <c r="B137" s="31"/>
      <c r="C137" s="54"/>
      <c r="D137" s="63"/>
      <c r="E137" s="65"/>
    </row>
    <row r="138" spans="2:5" ht="18" customHeight="1" x14ac:dyDescent="0.2">
      <c r="B138" s="86" t="s">
        <v>62</v>
      </c>
      <c r="C138" s="87"/>
      <c r="D138" s="87"/>
      <c r="E138" s="88"/>
    </row>
    <row r="139" spans="2:5" ht="409.6" customHeight="1" thickBot="1" x14ac:dyDescent="0.25">
      <c r="B139" s="75" t="s">
        <v>130</v>
      </c>
      <c r="C139" s="76"/>
      <c r="D139" s="76"/>
      <c r="E139" s="77"/>
    </row>
    <row r="140" spans="2:5" ht="18" customHeight="1" thickBot="1" x14ac:dyDescent="0.25">
      <c r="B140" s="72" t="s">
        <v>13</v>
      </c>
      <c r="C140" s="73"/>
      <c r="D140" s="73"/>
      <c r="E140" s="74"/>
    </row>
    <row r="141" spans="2:5" ht="138" customHeight="1" thickBot="1" x14ac:dyDescent="0.25">
      <c r="B141" s="107" t="s">
        <v>132</v>
      </c>
      <c r="C141" s="108"/>
      <c r="D141" s="108"/>
      <c r="E141" s="109"/>
    </row>
    <row r="142" spans="2:5" ht="19.899999999999999" customHeight="1" thickBot="1" x14ac:dyDescent="0.25">
      <c r="B142" s="72" t="s">
        <v>14</v>
      </c>
      <c r="C142" s="73"/>
      <c r="D142" s="73"/>
      <c r="E142" s="74"/>
    </row>
    <row r="143" spans="2:5" ht="255.75" customHeight="1" thickBot="1" x14ac:dyDescent="0.25">
      <c r="B143" s="107" t="s">
        <v>129</v>
      </c>
      <c r="C143" s="108"/>
      <c r="D143" s="108"/>
      <c r="E143" s="109"/>
    </row>
    <row r="144" spans="2:5" ht="21" customHeight="1" thickBot="1" x14ac:dyDescent="0.25">
      <c r="B144" s="72" t="s">
        <v>15</v>
      </c>
      <c r="C144" s="73"/>
      <c r="D144" s="73"/>
      <c r="E144" s="74"/>
    </row>
    <row r="145" spans="2:5" ht="27" customHeight="1" thickBot="1" x14ac:dyDescent="0.25">
      <c r="B145" s="104"/>
      <c r="C145" s="105"/>
      <c r="D145" s="105"/>
      <c r="E145" s="106"/>
    </row>
    <row r="152" spans="2:5" x14ac:dyDescent="0.2">
      <c r="B152" s="62" t="s">
        <v>117</v>
      </c>
      <c r="C152" s="62"/>
      <c r="E152" s="53" t="s">
        <v>118</v>
      </c>
    </row>
    <row r="153" spans="2:5" x14ac:dyDescent="0.2">
      <c r="B153" s="63" t="s">
        <v>120</v>
      </c>
      <c r="C153" s="63"/>
      <c r="E153" s="51" t="s">
        <v>119</v>
      </c>
    </row>
  </sheetData>
  <mergeCells count="79">
    <mergeCell ref="B144:E144"/>
    <mergeCell ref="B145:E145"/>
    <mergeCell ref="B138:E138"/>
    <mergeCell ref="B139:E139"/>
    <mergeCell ref="B140:E140"/>
    <mergeCell ref="B141:E141"/>
    <mergeCell ref="B142:E142"/>
    <mergeCell ref="B143:E143"/>
    <mergeCell ref="D131:D137"/>
    <mergeCell ref="E131:E137"/>
    <mergeCell ref="C115:E115"/>
    <mergeCell ref="C116:E116"/>
    <mergeCell ref="C117:E117"/>
    <mergeCell ref="C118:E118"/>
    <mergeCell ref="C119:E119"/>
    <mergeCell ref="C120:E120"/>
    <mergeCell ref="C121:E121"/>
    <mergeCell ref="B122:E122"/>
    <mergeCell ref="D123:D129"/>
    <mergeCell ref="E123:E129"/>
    <mergeCell ref="B130:E130"/>
    <mergeCell ref="B114:E114"/>
    <mergeCell ref="C93:E93"/>
    <mergeCell ref="C94:E94"/>
    <mergeCell ref="B95:E95"/>
    <mergeCell ref="D96:D102"/>
    <mergeCell ref="E96:E102"/>
    <mergeCell ref="B103:E103"/>
    <mergeCell ref="D104:D110"/>
    <mergeCell ref="E104:E110"/>
    <mergeCell ref="B111:E111"/>
    <mergeCell ref="B112:E112"/>
    <mergeCell ref="B113:E113"/>
    <mergeCell ref="C92:E92"/>
    <mergeCell ref="B76:E76"/>
    <mergeCell ref="D77:D83"/>
    <mergeCell ref="E77:E83"/>
    <mergeCell ref="B84:E84"/>
    <mergeCell ref="B85:E85"/>
    <mergeCell ref="B86:E86"/>
    <mergeCell ref="B87:E87"/>
    <mergeCell ref="C88:E88"/>
    <mergeCell ref="C89:E89"/>
    <mergeCell ref="C90:E90"/>
    <mergeCell ref="C91:E91"/>
    <mergeCell ref="D69:D75"/>
    <mergeCell ref="E69:E75"/>
    <mergeCell ref="B58:E58"/>
    <mergeCell ref="B59:E59"/>
    <mergeCell ref="B60:E60"/>
    <mergeCell ref="C61:E61"/>
    <mergeCell ref="C62:E62"/>
    <mergeCell ref="C63:E63"/>
    <mergeCell ref="C64:E64"/>
    <mergeCell ref="C65:E65"/>
    <mergeCell ref="C66:E66"/>
    <mergeCell ref="C67:E67"/>
    <mergeCell ref="B68:E68"/>
    <mergeCell ref="D40:D47"/>
    <mergeCell ref="E40:E47"/>
    <mergeCell ref="D48:D55"/>
    <mergeCell ref="E48:E55"/>
    <mergeCell ref="B56:E56"/>
    <mergeCell ref="B152:C152"/>
    <mergeCell ref="B153:C153"/>
    <mergeCell ref="D12:D20"/>
    <mergeCell ref="E12:E20"/>
    <mergeCell ref="B1:E1"/>
    <mergeCell ref="B2:E2"/>
    <mergeCell ref="B3:E3"/>
    <mergeCell ref="B11:E11"/>
    <mergeCell ref="B57:E57"/>
    <mergeCell ref="B21:E21"/>
    <mergeCell ref="B22:E22"/>
    <mergeCell ref="B23:E23"/>
    <mergeCell ref="D24:D31"/>
    <mergeCell ref="E24:E31"/>
    <mergeCell ref="D32:D39"/>
    <mergeCell ref="E32:E39"/>
  </mergeCells>
  <dataValidations count="2">
    <dataValidation type="list" allowBlank="1" showInputMessage="1" showErrorMessage="1" sqref="C27 C35 C43 C51 C63:E63 C90:E90 C117:E117" xr:uid="{E28E62AB-D83A-476D-9570-AF011F435016}">
      <formula1>"Eficacia, Eficiencia, Calidad, Economía"</formula1>
    </dataValidation>
    <dataValidation type="list" allowBlank="1" showInputMessage="1" showErrorMessage="1" sqref="C28 C36 C44 C52 C64:E64 C91:E91 C118:E118" xr:uid="{AEAD2B49-E7C5-4383-A167-E7E54EB97815}">
      <formula1>"Mensual, Bimensual, Trimestral, Cuatrimestral, Semestral, Anual"</formula1>
    </dataValidation>
  </dataValidations>
  <printOptions horizontalCentered="1" verticalCentered="1"/>
  <pageMargins left="0.25" right="0.25" top="0.75" bottom="0.75" header="0.3" footer="0.3"/>
  <pageSetup scale="68" fitToHeight="0" orientation="landscape" r:id="rId1"/>
  <rowBreaks count="9" manualBreakCount="9">
    <brk id="22" max="16383" man="1"/>
    <brk id="39" max="16383" man="1"/>
    <brk id="57" max="16383" man="1"/>
    <brk id="83" max="16383" man="1"/>
    <brk id="85" max="16383" man="1"/>
    <brk id="110" max="16383" man="1"/>
    <brk id="112" max="16383" man="1"/>
    <brk id="137" max="16383" man="1"/>
    <brk id="13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49590-5959-4D65-A1F7-4AB9DB10533F}">
  <sheetPr>
    <tabColor theme="7" tint="0.79998168889431442"/>
    <pageSetUpPr fitToPage="1"/>
  </sheetPr>
  <dimension ref="B2:R78"/>
  <sheetViews>
    <sheetView showGridLines="0" view="pageBreakPreview" topLeftCell="B1" zoomScale="85" zoomScaleNormal="85" zoomScaleSheetLayoutView="85" workbookViewId="0">
      <selection activeCell="J4" sqref="J4:J7"/>
    </sheetView>
  </sheetViews>
  <sheetFormatPr baseColWidth="10" defaultColWidth="11.5703125" defaultRowHeight="15" x14ac:dyDescent="0.25"/>
  <cols>
    <col min="1" max="1" width="5.5703125" style="1" customWidth="1"/>
    <col min="2" max="2" width="34.7109375" style="1" customWidth="1"/>
    <col min="3" max="3" width="26.85546875" style="1" customWidth="1"/>
    <col min="4" max="4" width="22.5703125" style="1" customWidth="1"/>
    <col min="5" max="5" width="24" style="1" customWidth="1"/>
    <col min="6" max="6" width="14.28515625" style="1" bestFit="1" customWidth="1"/>
    <col min="7" max="7" width="14.28515625" style="1" customWidth="1"/>
    <col min="8" max="8" width="17.42578125" style="1" customWidth="1"/>
    <col min="9" max="9" width="19.5703125" style="1" customWidth="1"/>
    <col min="10" max="10" width="17.5703125" style="1" customWidth="1"/>
    <col min="11" max="11" width="20.42578125" style="1" customWidth="1"/>
    <col min="12" max="12" width="18.28515625" style="1" customWidth="1"/>
    <col min="13" max="13" width="9.42578125" style="1" customWidth="1"/>
    <col min="14" max="15" width="9.42578125" style="2" customWidth="1"/>
    <col min="16" max="17" width="11.5703125" style="2"/>
    <col min="18" max="16384" width="11.5703125" style="1"/>
  </cols>
  <sheetData>
    <row r="2" spans="2:17" ht="25.9" customHeight="1" x14ac:dyDescent="0.25">
      <c r="B2" s="110" t="s">
        <v>73</v>
      </c>
      <c r="C2" s="111"/>
      <c r="D2" s="111"/>
      <c r="E2" s="111"/>
      <c r="F2" s="111"/>
      <c r="G2" s="111"/>
      <c r="H2" s="111"/>
      <c r="I2" s="111"/>
      <c r="J2" s="111"/>
      <c r="K2" s="111"/>
      <c r="N2" s="1"/>
      <c r="O2" s="1"/>
      <c r="P2" s="1"/>
      <c r="Q2" s="1"/>
    </row>
    <row r="3" spans="2:17" ht="52.9" customHeight="1" x14ac:dyDescent="0.25">
      <c r="B3" s="44" t="s">
        <v>69</v>
      </c>
      <c r="C3" s="4" t="s">
        <v>116</v>
      </c>
      <c r="D3" s="4" t="s">
        <v>70</v>
      </c>
      <c r="E3" s="4" t="s">
        <v>123</v>
      </c>
      <c r="F3" s="44" t="s">
        <v>71</v>
      </c>
      <c r="G3" s="4" t="s">
        <v>66</v>
      </c>
      <c r="H3" s="5" t="s">
        <v>113</v>
      </c>
      <c r="I3" s="5" t="s">
        <v>115</v>
      </c>
      <c r="J3" s="5" t="s">
        <v>122</v>
      </c>
      <c r="K3" s="4" t="s">
        <v>112</v>
      </c>
      <c r="N3" s="1"/>
      <c r="O3" s="1"/>
      <c r="P3" s="1"/>
      <c r="Q3" s="1"/>
    </row>
    <row r="4" spans="2:17" ht="37.15" customHeight="1" x14ac:dyDescent="0.25">
      <c r="B4" s="8" t="s">
        <v>44</v>
      </c>
      <c r="C4" s="50">
        <v>63609</v>
      </c>
      <c r="D4" s="58">
        <v>750</v>
      </c>
      <c r="E4" s="59">
        <f>C4+D4</f>
        <v>64359</v>
      </c>
      <c r="F4" s="3">
        <v>0.65</v>
      </c>
      <c r="G4" s="56">
        <v>0.60499999999999998</v>
      </c>
      <c r="H4" s="56">
        <v>0.60399999999999998</v>
      </c>
      <c r="I4" s="56">
        <v>0.60499999999999998</v>
      </c>
      <c r="J4" s="57">
        <v>0.60499999999999998</v>
      </c>
      <c r="K4" s="56">
        <f>F4</f>
        <v>0.65</v>
      </c>
      <c r="N4" s="1"/>
      <c r="O4" s="1"/>
      <c r="P4" s="1"/>
      <c r="Q4" s="1"/>
    </row>
    <row r="5" spans="2:17" ht="48" customHeight="1" x14ac:dyDescent="0.25">
      <c r="B5" s="8" t="s">
        <v>72</v>
      </c>
      <c r="C5" s="50">
        <v>0</v>
      </c>
      <c r="D5" s="58">
        <v>750</v>
      </c>
      <c r="E5" s="58">
        <v>750</v>
      </c>
      <c r="F5" s="3">
        <v>0.3</v>
      </c>
      <c r="G5" s="56">
        <f>[1]Resultados!$H$7</f>
        <v>0.17896174863387979</v>
      </c>
      <c r="H5" s="56">
        <f>[1]Resultados!$J$7</f>
        <v>0.13941018766756033</v>
      </c>
      <c r="I5" s="56">
        <f>[1]Resultados!$L$7</f>
        <v>0.15549597855227881</v>
      </c>
      <c r="J5" s="57">
        <v>0.152</v>
      </c>
      <c r="K5" s="56">
        <f>+J5/F5</f>
        <v>0.50666666666666671</v>
      </c>
      <c r="N5" s="1"/>
      <c r="O5" s="1"/>
      <c r="P5" s="1"/>
      <c r="Q5" s="1"/>
    </row>
    <row r="6" spans="2:17" ht="34.15" customHeight="1" x14ac:dyDescent="0.25">
      <c r="B6" s="8" t="s">
        <v>52</v>
      </c>
      <c r="C6" s="50">
        <v>0</v>
      </c>
      <c r="D6" s="58">
        <v>404</v>
      </c>
      <c r="E6" s="58">
        <v>404</v>
      </c>
      <c r="F6" s="3">
        <v>0.55000000000000004</v>
      </c>
      <c r="G6" s="56">
        <f>[1]Resultados!$H$8</f>
        <v>0.67821782178217827</v>
      </c>
      <c r="H6" s="56">
        <f>[1]Resultados!$J$8</f>
        <v>0.76167076167076164</v>
      </c>
      <c r="I6" s="56">
        <f>[1]Resultados!$L$8</f>
        <v>0.80541871921182262</v>
      </c>
      <c r="J6" s="57">
        <v>0.86</v>
      </c>
      <c r="K6" s="56">
        <f>+J6/F6</f>
        <v>1.5636363636363635</v>
      </c>
      <c r="N6" s="1"/>
      <c r="O6" s="1"/>
      <c r="P6" s="1"/>
      <c r="Q6" s="1"/>
    </row>
    <row r="7" spans="2:17" ht="32.450000000000003" customHeight="1" x14ac:dyDescent="0.25">
      <c r="B7" s="8" t="s">
        <v>53</v>
      </c>
      <c r="C7" s="50">
        <v>63609</v>
      </c>
      <c r="D7" s="58">
        <v>346</v>
      </c>
      <c r="E7" s="59">
        <f>C7+D7</f>
        <v>63955</v>
      </c>
      <c r="F7" s="3">
        <v>0.18</v>
      </c>
      <c r="G7" s="56">
        <f>[1]Resultados!$H$9</f>
        <v>7.4343411207817983E-2</v>
      </c>
      <c r="H7" s="56">
        <v>5.0999999999999997E-2</v>
      </c>
      <c r="I7" s="56">
        <v>6.0499999999999998E-2</v>
      </c>
      <c r="J7" s="57">
        <v>5.8999999999999997E-2</v>
      </c>
      <c r="K7" s="56">
        <f>+J7/F7</f>
        <v>0.32777777777777778</v>
      </c>
      <c r="N7" s="1"/>
      <c r="O7" s="1"/>
      <c r="P7" s="1"/>
      <c r="Q7" s="1"/>
    </row>
    <row r="8" spans="2:17" x14ac:dyDescent="0.25">
      <c r="C8" s="2"/>
      <c r="D8" s="2"/>
      <c r="E8" s="2"/>
      <c r="F8" s="2"/>
      <c r="G8" s="2"/>
      <c r="N8" s="1"/>
      <c r="O8" s="1"/>
      <c r="P8" s="1"/>
      <c r="Q8" s="1"/>
    </row>
    <row r="9" spans="2:17" x14ac:dyDescent="0.25">
      <c r="C9" s="2"/>
      <c r="D9" s="2"/>
      <c r="E9" s="2"/>
      <c r="F9" s="2"/>
      <c r="G9" s="2"/>
      <c r="N9" s="1"/>
      <c r="O9" s="1"/>
      <c r="P9" s="1"/>
      <c r="Q9" s="1"/>
    </row>
    <row r="10" spans="2:17" ht="26.45" customHeight="1" x14ac:dyDescent="0.25">
      <c r="N10" s="1"/>
      <c r="O10" s="1"/>
      <c r="P10" s="1"/>
      <c r="Q10" s="1"/>
    </row>
    <row r="11" spans="2:17" ht="27.6" customHeight="1" x14ac:dyDescent="0.25">
      <c r="N11" s="1"/>
      <c r="O11" s="1"/>
      <c r="P11" s="1"/>
      <c r="Q11" s="1"/>
    </row>
    <row r="12" spans="2:17" ht="18" customHeight="1" x14ac:dyDescent="0.25">
      <c r="N12" s="1"/>
      <c r="O12" s="1"/>
      <c r="P12" s="1"/>
      <c r="Q12" s="1"/>
    </row>
    <row r="13" spans="2:17" ht="18" customHeight="1" x14ac:dyDescent="0.25">
      <c r="N13" s="1"/>
      <c r="O13" s="1"/>
      <c r="P13" s="1"/>
      <c r="Q13" s="1"/>
    </row>
    <row r="14" spans="2:17" ht="18" customHeight="1" x14ac:dyDescent="0.25">
      <c r="N14" s="1"/>
      <c r="O14" s="1"/>
      <c r="P14" s="1"/>
      <c r="Q14" s="1"/>
    </row>
    <row r="15" spans="2:17" ht="18" customHeight="1" x14ac:dyDescent="0.25">
      <c r="N15" s="1"/>
      <c r="O15" s="1"/>
      <c r="P15" s="1"/>
      <c r="Q15" s="1"/>
    </row>
    <row r="16" spans="2:17" x14ac:dyDescent="0.25">
      <c r="N16" s="1"/>
      <c r="O16" s="1"/>
      <c r="P16" s="1"/>
      <c r="Q16" s="1"/>
    </row>
    <row r="17" spans="2:17" x14ac:dyDescent="0.25">
      <c r="C17" s="2"/>
      <c r="D17" s="2"/>
      <c r="E17" s="2"/>
      <c r="F17" s="2"/>
      <c r="G17" s="2"/>
      <c r="N17" s="1"/>
      <c r="O17" s="1"/>
      <c r="P17" s="1"/>
      <c r="Q17" s="1"/>
    </row>
    <row r="18" spans="2:17" x14ac:dyDescent="0.25">
      <c r="N18" s="1"/>
      <c r="O18" s="1"/>
      <c r="P18" s="1"/>
      <c r="Q18" s="1"/>
    </row>
    <row r="19" spans="2:17" x14ac:dyDescent="0.25">
      <c r="N19" s="1"/>
      <c r="O19" s="1"/>
      <c r="P19" s="1"/>
      <c r="Q19" s="1"/>
    </row>
    <row r="20" spans="2:17" ht="20.25" customHeight="1" x14ac:dyDescent="0.25">
      <c r="B20" s="121" t="s">
        <v>124</v>
      </c>
      <c r="C20" s="122"/>
      <c r="D20" s="2"/>
      <c r="E20" s="2"/>
      <c r="F20" s="2"/>
      <c r="G20" s="2"/>
      <c r="N20" s="1"/>
      <c r="O20" s="1"/>
      <c r="P20" s="1"/>
      <c r="Q20" s="1"/>
    </row>
    <row r="21" spans="2:17" ht="20.25" customHeight="1" x14ac:dyDescent="0.25">
      <c r="B21" s="44" t="s">
        <v>74</v>
      </c>
      <c r="C21" s="44" t="s">
        <v>75</v>
      </c>
      <c r="F21" s="2"/>
      <c r="G21" s="2"/>
      <c r="N21" s="1"/>
      <c r="O21" s="1"/>
      <c r="P21" s="1"/>
      <c r="Q21" s="1"/>
    </row>
    <row r="22" spans="2:17" ht="20.25" customHeight="1" x14ac:dyDescent="0.25">
      <c r="B22" s="7" t="s">
        <v>5</v>
      </c>
      <c r="C22" s="9">
        <v>516416358.77999997</v>
      </c>
      <c r="F22" s="2"/>
      <c r="G22" s="2"/>
      <c r="N22" s="1"/>
      <c r="O22" s="1"/>
      <c r="P22" s="1"/>
      <c r="Q22" s="1"/>
    </row>
    <row r="23" spans="2:17" ht="20.25" customHeight="1" x14ac:dyDescent="0.25">
      <c r="B23" s="7" t="s">
        <v>67</v>
      </c>
      <c r="C23" s="9">
        <v>1152509444.4400001</v>
      </c>
      <c r="D23" s="2"/>
      <c r="E23" s="2"/>
      <c r="F23" s="2"/>
      <c r="G23" s="2"/>
      <c r="N23" s="1"/>
      <c r="O23" s="1"/>
      <c r="P23" s="1"/>
      <c r="Q23" s="1"/>
    </row>
    <row r="24" spans="2:17" ht="20.25" customHeight="1" x14ac:dyDescent="0.25">
      <c r="B24" s="7" t="s">
        <v>68</v>
      </c>
      <c r="C24" s="9">
        <v>1094220384</v>
      </c>
      <c r="D24" s="2"/>
      <c r="E24" s="2"/>
      <c r="F24" s="2"/>
      <c r="G24" s="2"/>
      <c r="N24" s="1"/>
      <c r="O24" s="1"/>
      <c r="P24" s="1"/>
      <c r="Q24" s="1"/>
    </row>
    <row r="25" spans="2:17" ht="20.25" customHeight="1" x14ac:dyDescent="0.25">
      <c r="B25" s="7" t="s">
        <v>114</v>
      </c>
      <c r="C25" s="36">
        <f>+C22/C23</f>
        <v>0.44807993658648471</v>
      </c>
      <c r="D25" s="2"/>
      <c r="E25" s="2"/>
      <c r="F25" s="2"/>
      <c r="G25" s="2"/>
      <c r="N25" s="1"/>
      <c r="O25" s="1"/>
      <c r="P25" s="1"/>
      <c r="Q25" s="1"/>
    </row>
    <row r="26" spans="2:17" x14ac:dyDescent="0.25">
      <c r="C26" s="2"/>
      <c r="D26" s="2"/>
      <c r="E26" s="2"/>
      <c r="F26" s="2"/>
      <c r="G26" s="2"/>
      <c r="N26" s="1"/>
      <c r="O26" s="1"/>
      <c r="P26" s="1"/>
      <c r="Q26" s="1"/>
    </row>
    <row r="27" spans="2:17" x14ac:dyDescent="0.25">
      <c r="C27" s="2"/>
      <c r="D27" s="2"/>
      <c r="E27" s="2"/>
      <c r="F27" s="2"/>
      <c r="G27" s="2"/>
      <c r="N27" s="1"/>
      <c r="O27" s="1"/>
      <c r="P27" s="1"/>
      <c r="Q27" s="1"/>
    </row>
    <row r="28" spans="2:17" x14ac:dyDescent="0.25">
      <c r="C28" s="2"/>
      <c r="D28" s="2"/>
      <c r="E28" s="2"/>
      <c r="F28" s="2"/>
      <c r="G28" s="2"/>
      <c r="N28" s="1"/>
      <c r="O28" s="1"/>
      <c r="P28" s="1"/>
      <c r="Q28" s="1"/>
    </row>
    <row r="29" spans="2:17" x14ac:dyDescent="0.25">
      <c r="C29" s="2"/>
      <c r="D29" s="2"/>
      <c r="E29" s="2"/>
      <c r="F29" s="2"/>
      <c r="G29" s="2"/>
      <c r="N29" s="1"/>
      <c r="O29" s="1"/>
      <c r="P29" s="1"/>
      <c r="Q29" s="1"/>
    </row>
    <row r="30" spans="2:17" ht="22.9" customHeight="1" x14ac:dyDescent="0.25">
      <c r="B30" s="121" t="s">
        <v>125</v>
      </c>
      <c r="C30" s="123"/>
      <c r="D30" s="122"/>
      <c r="N30" s="1"/>
      <c r="O30" s="1"/>
      <c r="P30" s="1"/>
      <c r="Q30" s="1"/>
    </row>
    <row r="31" spans="2:17" ht="22.9" customHeight="1" x14ac:dyDescent="0.25">
      <c r="B31" s="124" t="s">
        <v>76</v>
      </c>
      <c r="C31" s="126" t="s">
        <v>78</v>
      </c>
      <c r="D31" s="127"/>
      <c r="E31" s="2"/>
      <c r="F31" s="2"/>
      <c r="G31" s="2"/>
      <c r="N31" s="1"/>
      <c r="O31" s="1"/>
      <c r="P31" s="1"/>
      <c r="Q31" s="1"/>
    </row>
    <row r="32" spans="2:17" ht="24" customHeight="1" x14ac:dyDescent="0.25">
      <c r="B32" s="125"/>
      <c r="C32" s="44" t="s">
        <v>5</v>
      </c>
      <c r="D32" s="44" t="s">
        <v>61</v>
      </c>
      <c r="E32" s="2"/>
      <c r="F32" s="2"/>
      <c r="G32" s="2"/>
      <c r="N32" s="1"/>
      <c r="O32" s="1"/>
      <c r="P32" s="1"/>
      <c r="Q32" s="1"/>
    </row>
    <row r="33" spans="2:17" ht="35.25" customHeight="1" x14ac:dyDescent="0.25">
      <c r="B33" s="6" t="s">
        <v>97</v>
      </c>
      <c r="C33" s="60">
        <v>308557695.10000002</v>
      </c>
      <c r="D33" s="60">
        <v>192426467</v>
      </c>
      <c r="E33" s="2"/>
      <c r="F33" s="2"/>
      <c r="G33" s="2"/>
      <c r="N33" s="1"/>
      <c r="O33" s="1"/>
      <c r="P33" s="1"/>
      <c r="Q33" s="1"/>
    </row>
    <row r="34" spans="2:17" ht="62.25" customHeight="1" x14ac:dyDescent="0.25">
      <c r="B34" s="6" t="s">
        <v>98</v>
      </c>
      <c r="C34" s="60">
        <v>111416077.83</v>
      </c>
      <c r="D34" s="60">
        <v>45255235</v>
      </c>
      <c r="E34" s="2"/>
      <c r="F34" s="2"/>
      <c r="G34" s="2"/>
      <c r="H34" s="10"/>
      <c r="N34" s="1"/>
      <c r="O34" s="1"/>
      <c r="P34" s="1"/>
      <c r="Q34" s="1"/>
    </row>
    <row r="35" spans="2:17" ht="49.5" customHeight="1" x14ac:dyDescent="0.25">
      <c r="B35" s="6" t="s">
        <v>99</v>
      </c>
      <c r="C35" s="60">
        <v>96442585.950000003</v>
      </c>
      <c r="D35" s="60">
        <v>50200156</v>
      </c>
      <c r="E35" s="2"/>
      <c r="F35" s="2"/>
      <c r="G35" s="2"/>
      <c r="N35" s="1"/>
      <c r="O35" s="1"/>
      <c r="P35" s="1"/>
      <c r="Q35" s="1"/>
    </row>
    <row r="36" spans="2:17" ht="24.6" customHeight="1" x14ac:dyDescent="0.25">
      <c r="B36" s="17" t="s">
        <v>79</v>
      </c>
      <c r="C36" s="18">
        <f>SUM(C33:C35)</f>
        <v>516416358.88</v>
      </c>
      <c r="D36" s="18">
        <f>SUM(D33:D35)</f>
        <v>287881858</v>
      </c>
      <c r="N36" s="1"/>
      <c r="O36" s="1"/>
      <c r="P36" s="1"/>
      <c r="Q36" s="1"/>
    </row>
    <row r="37" spans="2:17" ht="24.6" customHeight="1" x14ac:dyDescent="0.25">
      <c r="B37" s="2"/>
      <c r="C37" s="2"/>
      <c r="D37" s="45"/>
      <c r="E37" s="2"/>
      <c r="F37" s="2"/>
      <c r="G37" s="2"/>
      <c r="N37" s="1"/>
      <c r="O37" s="1"/>
      <c r="P37" s="1"/>
      <c r="Q37" s="1"/>
    </row>
    <row r="38" spans="2:17" ht="24.6" customHeight="1" x14ac:dyDescent="0.25">
      <c r="B38" s="121" t="s">
        <v>125</v>
      </c>
      <c r="C38" s="123"/>
      <c r="D38" s="122"/>
      <c r="N38" s="1"/>
      <c r="O38" s="1"/>
      <c r="P38" s="1"/>
      <c r="Q38" s="1"/>
    </row>
    <row r="39" spans="2:17" ht="24.6" customHeight="1" x14ac:dyDescent="0.25">
      <c r="B39" s="124" t="s">
        <v>76</v>
      </c>
      <c r="C39" s="126" t="s">
        <v>77</v>
      </c>
      <c r="D39" s="127"/>
      <c r="N39" s="1"/>
      <c r="O39" s="1"/>
      <c r="P39" s="1"/>
      <c r="Q39" s="1"/>
    </row>
    <row r="40" spans="2:17" ht="24.6" customHeight="1" x14ac:dyDescent="0.25">
      <c r="B40" s="125"/>
      <c r="C40" s="44" t="s">
        <v>5</v>
      </c>
      <c r="D40" s="44" t="s">
        <v>61</v>
      </c>
      <c r="N40" s="1"/>
      <c r="O40" s="1"/>
      <c r="P40" s="1"/>
      <c r="Q40" s="1"/>
    </row>
    <row r="41" spans="2:17" ht="38.450000000000003" customHeight="1" x14ac:dyDescent="0.25">
      <c r="B41" s="6" t="s">
        <v>97</v>
      </c>
      <c r="C41" s="48">
        <v>63609</v>
      </c>
      <c r="D41" s="16">
        <v>53401</v>
      </c>
      <c r="N41" s="1"/>
      <c r="O41" s="1"/>
      <c r="P41" s="1"/>
      <c r="Q41" s="1"/>
    </row>
    <row r="42" spans="2:17" ht="60" customHeight="1" x14ac:dyDescent="0.25">
      <c r="B42" s="6" t="s">
        <v>98</v>
      </c>
      <c r="C42" s="48">
        <v>404</v>
      </c>
      <c r="D42" s="16">
        <v>407</v>
      </c>
      <c r="N42" s="1"/>
      <c r="O42" s="1"/>
      <c r="P42" s="1"/>
      <c r="Q42" s="1"/>
    </row>
    <row r="43" spans="2:17" ht="55.15" customHeight="1" x14ac:dyDescent="0.25">
      <c r="B43" s="6" t="s">
        <v>99</v>
      </c>
      <c r="C43" s="48">
        <v>346</v>
      </c>
      <c r="D43" s="16">
        <v>344</v>
      </c>
      <c r="N43" s="1"/>
      <c r="O43" s="1"/>
      <c r="P43" s="1"/>
      <c r="Q43" s="1"/>
    </row>
    <row r="44" spans="2:17" ht="24.6" customHeight="1" x14ac:dyDescent="0.25">
      <c r="B44" s="17" t="s">
        <v>79</v>
      </c>
      <c r="C44" s="19">
        <f>SUM(C41:C43)</f>
        <v>64359</v>
      </c>
      <c r="D44" s="19">
        <f>SUM(D41:D43)</f>
        <v>54152</v>
      </c>
      <c r="E44" s="61"/>
      <c r="N44" s="1"/>
      <c r="O44" s="1"/>
      <c r="P44" s="1"/>
      <c r="Q44" s="1"/>
    </row>
    <row r="45" spans="2:17" x14ac:dyDescent="0.25">
      <c r="C45" s="2"/>
      <c r="D45" s="2"/>
      <c r="E45" s="2"/>
      <c r="F45" s="2"/>
      <c r="G45" s="2"/>
      <c r="N45" s="1"/>
      <c r="O45" s="1"/>
      <c r="P45" s="1"/>
      <c r="Q45" s="1"/>
    </row>
    <row r="46" spans="2:17" x14ac:dyDescent="0.25">
      <c r="C46" s="2"/>
      <c r="D46" s="2"/>
      <c r="E46" s="2"/>
      <c r="F46" s="2"/>
      <c r="G46" s="2"/>
      <c r="N46" s="1"/>
      <c r="O46" s="1"/>
      <c r="P46" s="1"/>
      <c r="Q46" s="1"/>
    </row>
    <row r="47" spans="2:17" ht="31.9" customHeight="1" x14ac:dyDescent="0.25">
      <c r="B47" s="128" t="s">
        <v>103</v>
      </c>
      <c r="C47" s="128"/>
      <c r="D47" s="128"/>
      <c r="E47" s="128"/>
      <c r="N47" s="1"/>
      <c r="O47" s="1"/>
      <c r="P47" s="1"/>
      <c r="Q47" s="1"/>
    </row>
    <row r="48" spans="2:17" x14ac:dyDescent="0.25">
      <c r="N48" s="1"/>
      <c r="O48" s="1"/>
      <c r="P48" s="1"/>
      <c r="Q48" s="1"/>
    </row>
    <row r="49" spans="2:18" ht="28.9" customHeight="1" x14ac:dyDescent="0.25">
      <c r="B49" s="129" t="s">
        <v>126</v>
      </c>
      <c r="C49" s="130"/>
      <c r="D49" s="130"/>
      <c r="E49" s="130"/>
      <c r="I49" s="126" t="s">
        <v>127</v>
      </c>
      <c r="J49" s="131"/>
      <c r="K49" s="131"/>
      <c r="L49" s="55"/>
      <c r="N49" s="1"/>
      <c r="O49" s="1"/>
      <c r="P49" s="1"/>
      <c r="Q49" s="1"/>
    </row>
    <row r="50" spans="2:18" ht="35.450000000000003" customHeight="1" x14ac:dyDescent="0.25">
      <c r="B50" s="11" t="s">
        <v>76</v>
      </c>
      <c r="C50" s="12" t="s">
        <v>81</v>
      </c>
      <c r="D50" s="13" t="s">
        <v>80</v>
      </c>
      <c r="E50" s="13" t="s">
        <v>89</v>
      </c>
      <c r="I50" s="44" t="s">
        <v>108</v>
      </c>
      <c r="J50" s="44" t="s">
        <v>109</v>
      </c>
      <c r="K50" s="44" t="s">
        <v>110</v>
      </c>
      <c r="N50" s="1"/>
      <c r="O50" s="1"/>
      <c r="P50" s="1"/>
      <c r="Q50" s="1"/>
    </row>
    <row r="51" spans="2:18" ht="33.75" customHeight="1" x14ac:dyDescent="0.25">
      <c r="B51" s="112" t="s">
        <v>97</v>
      </c>
      <c r="C51" s="14" t="s">
        <v>82</v>
      </c>
      <c r="D51" s="115">
        <f>C33</f>
        <v>308557695.10000002</v>
      </c>
      <c r="E51" s="118">
        <f>D33</f>
        <v>192426467</v>
      </c>
      <c r="H51" s="42" t="s">
        <v>104</v>
      </c>
      <c r="I51" s="15">
        <f>+E58</f>
        <v>192426467</v>
      </c>
      <c r="J51" s="15">
        <f>+E66</f>
        <v>45255235</v>
      </c>
      <c r="K51" s="15">
        <f>+E73</f>
        <v>50200156</v>
      </c>
      <c r="M51" s="2"/>
      <c r="P51" s="1"/>
      <c r="Q51" s="1"/>
    </row>
    <row r="52" spans="2:18" ht="33.75" customHeight="1" x14ac:dyDescent="0.25">
      <c r="B52" s="113"/>
      <c r="C52" s="14" t="s">
        <v>83</v>
      </c>
      <c r="D52" s="116"/>
      <c r="E52" s="119"/>
      <c r="H52" s="42" t="s">
        <v>105</v>
      </c>
      <c r="I52" s="41">
        <f>+D58</f>
        <v>308557695.10000002</v>
      </c>
      <c r="J52" s="41">
        <f>+D66</f>
        <v>111416077.83</v>
      </c>
      <c r="K52" s="15">
        <f>+D73</f>
        <v>96442585.950000003</v>
      </c>
      <c r="M52" s="2"/>
      <c r="Q52" s="1"/>
    </row>
    <row r="53" spans="2:18" ht="33.75" customHeight="1" x14ac:dyDescent="0.25">
      <c r="B53" s="113"/>
      <c r="C53" s="14" t="s">
        <v>84</v>
      </c>
      <c r="D53" s="116"/>
      <c r="E53" s="119"/>
      <c r="H53" s="42" t="s">
        <v>106</v>
      </c>
      <c r="I53" s="15">
        <f>+I51-I52</f>
        <v>-116131228.10000002</v>
      </c>
      <c r="J53" s="15">
        <f t="shared" ref="J53:K53" si="0">+J51-J52</f>
        <v>-66160842.829999998</v>
      </c>
      <c r="K53" s="15">
        <f t="shared" si="0"/>
        <v>-46242429.950000003</v>
      </c>
      <c r="M53" s="2"/>
      <c r="P53" s="1"/>
      <c r="Q53" s="1"/>
    </row>
    <row r="54" spans="2:18" ht="33.75" customHeight="1" x14ac:dyDescent="0.25">
      <c r="B54" s="113"/>
      <c r="C54" s="14" t="s">
        <v>85</v>
      </c>
      <c r="D54" s="116"/>
      <c r="E54" s="119"/>
      <c r="H54" s="42" t="s">
        <v>107</v>
      </c>
      <c r="I54" s="40">
        <f>+I52/I51</f>
        <v>1.6035096414257817</v>
      </c>
      <c r="J54" s="40">
        <f>+J52/J51</f>
        <v>2.461948939829834</v>
      </c>
      <c r="K54" s="40">
        <f>+K52/K51</f>
        <v>1.9211610806548092</v>
      </c>
      <c r="N54" s="1"/>
      <c r="R54" s="2"/>
    </row>
    <row r="55" spans="2:18" ht="48.75" customHeight="1" x14ac:dyDescent="0.25">
      <c r="B55" s="113"/>
      <c r="C55" s="14" t="s">
        <v>86</v>
      </c>
      <c r="D55" s="116"/>
      <c r="E55" s="119"/>
      <c r="N55" s="1"/>
      <c r="R55" s="2"/>
    </row>
    <row r="56" spans="2:18" ht="27" customHeight="1" x14ac:dyDescent="0.25">
      <c r="B56" s="113"/>
      <c r="C56" s="14" t="s">
        <v>87</v>
      </c>
      <c r="D56" s="116"/>
      <c r="E56" s="119"/>
      <c r="I56" s="1" t="s">
        <v>111</v>
      </c>
      <c r="N56" s="1"/>
      <c r="R56" s="2"/>
    </row>
    <row r="57" spans="2:18" ht="27" customHeight="1" x14ac:dyDescent="0.25">
      <c r="B57" s="114"/>
      <c r="C57" s="14" t="s">
        <v>88</v>
      </c>
      <c r="D57" s="117"/>
      <c r="E57" s="120"/>
      <c r="N57" s="1"/>
      <c r="R57" s="2"/>
    </row>
    <row r="58" spans="2:18" ht="25.9" customHeight="1" x14ac:dyDescent="0.25">
      <c r="B58" s="20" t="s">
        <v>100</v>
      </c>
      <c r="C58" s="21"/>
      <c r="D58" s="39">
        <f>SUM(D51:D57)</f>
        <v>308557695.10000002</v>
      </c>
      <c r="E58" s="39">
        <f>SUM(E51:E57)</f>
        <v>192426467</v>
      </c>
      <c r="H58" s="1" t="s">
        <v>111</v>
      </c>
      <c r="N58" s="1"/>
      <c r="R58" s="2"/>
    </row>
    <row r="59" spans="2:18" ht="15.75" x14ac:dyDescent="0.25">
      <c r="B59" s="37"/>
      <c r="C59" s="37"/>
      <c r="D59" s="38"/>
      <c r="E59" s="38"/>
      <c r="N59" s="1"/>
      <c r="R59" s="2"/>
    </row>
    <row r="60" spans="2:18" ht="26.45" customHeight="1" x14ac:dyDescent="0.25">
      <c r="B60" s="129" t="s">
        <v>126</v>
      </c>
      <c r="C60" s="130"/>
      <c r="D60" s="130"/>
      <c r="E60" s="130"/>
      <c r="N60" s="1"/>
      <c r="R60" s="2"/>
    </row>
    <row r="61" spans="2:18" ht="39.6" customHeight="1" x14ac:dyDescent="0.25">
      <c r="B61" s="11" t="s">
        <v>76</v>
      </c>
      <c r="C61" s="12" t="s">
        <v>81</v>
      </c>
      <c r="D61" s="13" t="s">
        <v>80</v>
      </c>
      <c r="E61" s="13" t="s">
        <v>89</v>
      </c>
      <c r="N61" s="1"/>
      <c r="R61" s="2"/>
    </row>
    <row r="62" spans="2:18" ht="55.9" customHeight="1" x14ac:dyDescent="0.25">
      <c r="B62" s="112" t="s">
        <v>98</v>
      </c>
      <c r="C62" s="14" t="s">
        <v>90</v>
      </c>
      <c r="D62" s="115">
        <f>C34</f>
        <v>111416077.83</v>
      </c>
      <c r="E62" s="118">
        <f>D34</f>
        <v>45255235</v>
      </c>
      <c r="N62" s="1"/>
      <c r="R62" s="2"/>
    </row>
    <row r="63" spans="2:18" ht="64.5" customHeight="1" x14ac:dyDescent="0.25">
      <c r="B63" s="113"/>
      <c r="C63" s="14" t="s">
        <v>91</v>
      </c>
      <c r="D63" s="116"/>
      <c r="E63" s="119"/>
      <c r="N63" s="1"/>
      <c r="R63" s="2"/>
    </row>
    <row r="64" spans="2:18" ht="72.599999999999994" customHeight="1" x14ac:dyDescent="0.25">
      <c r="B64" s="113"/>
      <c r="C64" s="14" t="s">
        <v>92</v>
      </c>
      <c r="D64" s="116"/>
      <c r="E64" s="119"/>
      <c r="N64" s="1"/>
      <c r="R64" s="2"/>
    </row>
    <row r="65" spans="2:18" ht="67.150000000000006" customHeight="1" x14ac:dyDescent="0.25">
      <c r="B65" s="114"/>
      <c r="C65" s="14" t="s">
        <v>93</v>
      </c>
      <c r="D65" s="117"/>
      <c r="E65" s="120"/>
      <c r="N65" s="1"/>
      <c r="R65" s="2"/>
    </row>
    <row r="66" spans="2:18" ht="25.9" customHeight="1" x14ac:dyDescent="0.25">
      <c r="B66" s="20" t="s">
        <v>102</v>
      </c>
      <c r="C66" s="21"/>
      <c r="D66" s="39">
        <f>SUM(D62:D65)</f>
        <v>111416077.83</v>
      </c>
      <c r="E66" s="39">
        <f>SUM(E62:E65)</f>
        <v>45255235</v>
      </c>
      <c r="N66" s="1"/>
      <c r="R66" s="2"/>
    </row>
    <row r="67" spans="2:18" x14ac:dyDescent="0.25">
      <c r="N67" s="1"/>
      <c r="R67" s="2"/>
    </row>
    <row r="68" spans="2:18" ht="28.15" customHeight="1" x14ac:dyDescent="0.25">
      <c r="B68" s="129" t="s">
        <v>126</v>
      </c>
      <c r="C68" s="130"/>
      <c r="D68" s="130"/>
      <c r="E68" s="130"/>
      <c r="N68" s="1"/>
      <c r="R68" s="2"/>
    </row>
    <row r="69" spans="2:18" ht="35.450000000000003" customHeight="1" x14ac:dyDescent="0.25">
      <c r="B69" s="11" t="s">
        <v>76</v>
      </c>
      <c r="C69" s="12" t="s">
        <v>81</v>
      </c>
      <c r="D69" s="13" t="s">
        <v>80</v>
      </c>
      <c r="E69" s="13" t="s">
        <v>89</v>
      </c>
      <c r="N69" s="1"/>
      <c r="R69" s="2"/>
    </row>
    <row r="70" spans="2:18" ht="54.6" customHeight="1" x14ac:dyDescent="0.25">
      <c r="B70" s="112" t="s">
        <v>99</v>
      </c>
      <c r="C70" s="14" t="s">
        <v>94</v>
      </c>
      <c r="D70" s="132">
        <f>C35</f>
        <v>96442585.950000003</v>
      </c>
      <c r="E70" s="118">
        <f>D35</f>
        <v>50200156</v>
      </c>
      <c r="N70" s="1"/>
      <c r="R70" s="2"/>
    </row>
    <row r="71" spans="2:18" ht="57.6" customHeight="1" x14ac:dyDescent="0.25">
      <c r="B71" s="113"/>
      <c r="C71" s="14" t="s">
        <v>95</v>
      </c>
      <c r="D71" s="133"/>
      <c r="E71" s="119"/>
      <c r="N71" s="1"/>
      <c r="R71" s="2"/>
    </row>
    <row r="72" spans="2:18" ht="42.6" customHeight="1" x14ac:dyDescent="0.25">
      <c r="B72" s="114"/>
      <c r="C72" s="14" t="s">
        <v>96</v>
      </c>
      <c r="D72" s="134"/>
      <c r="E72" s="120"/>
      <c r="N72" s="1"/>
      <c r="R72" s="2"/>
    </row>
    <row r="73" spans="2:18" ht="27" customHeight="1" x14ac:dyDescent="0.25">
      <c r="B73" s="20" t="s">
        <v>101</v>
      </c>
      <c r="C73" s="21"/>
      <c r="D73" s="39">
        <f>SUM(D70:D72)</f>
        <v>96442585.950000003</v>
      </c>
      <c r="E73" s="39">
        <f>SUM(E70:E72)</f>
        <v>50200156</v>
      </c>
    </row>
    <row r="76" spans="2:18" x14ac:dyDescent="0.25">
      <c r="E76" s="23"/>
    </row>
    <row r="77" spans="2:18" x14ac:dyDescent="0.25">
      <c r="E77" s="23"/>
    </row>
    <row r="78" spans="2:18" x14ac:dyDescent="0.25">
      <c r="E78" s="22"/>
    </row>
  </sheetData>
  <mergeCells count="22">
    <mergeCell ref="B60:E60"/>
    <mergeCell ref="B62:B65"/>
    <mergeCell ref="B68:E68"/>
    <mergeCell ref="B70:B72"/>
    <mergeCell ref="D70:D72"/>
    <mergeCell ref="E70:E72"/>
    <mergeCell ref="D62:D65"/>
    <mergeCell ref="E62:E65"/>
    <mergeCell ref="B2:K2"/>
    <mergeCell ref="B51:B57"/>
    <mergeCell ref="D51:D57"/>
    <mergeCell ref="E51:E57"/>
    <mergeCell ref="B20:C20"/>
    <mergeCell ref="B30:D30"/>
    <mergeCell ref="B31:B32"/>
    <mergeCell ref="C31:D31"/>
    <mergeCell ref="B38:D38"/>
    <mergeCell ref="B39:B40"/>
    <mergeCell ref="C39:D39"/>
    <mergeCell ref="B47:E47"/>
    <mergeCell ref="B49:E49"/>
    <mergeCell ref="I49:K49"/>
  </mergeCells>
  <printOptions horizontalCentered="1" verticalCentered="1"/>
  <pageMargins left="0.7" right="0.7" top="0.75" bottom="0.75" header="0.3" footer="0.3"/>
  <pageSetup paperSize="9" scale="48" fitToHeight="0" orientation="landscape" r:id="rId1"/>
  <rowBreaks count="2" manualBreakCount="2">
    <brk id="28" max="14" man="1"/>
    <brk id="45"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Oct. - Dic. 2022</vt:lpstr>
      <vt:lpstr>Calculos Oct. - Dic.</vt:lpstr>
      <vt:lpstr>'Calculos Oct. - Dic.'!Área_de_impresión</vt:lpstr>
      <vt:lpstr>'Oct. - Dic. 2022'!Área_de_impresión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Saoni Brea</dc:creator>
  <cp:lastModifiedBy>Saoni Brea</cp:lastModifiedBy>
  <cp:lastPrinted>2023-01-16T20:52:05Z</cp:lastPrinted>
  <dcterms:created xsi:type="dcterms:W3CDTF">2022-07-14T02:51:34Z</dcterms:created>
  <dcterms:modified xsi:type="dcterms:W3CDTF">2023-01-20T19:14:49Z</dcterms:modified>
</cp:coreProperties>
</file>