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1">
      <go:sheetsCustomData xmlns:go="http://customooxmlschemas.google.com/" r:id="rId5" roundtripDataSignature="AMtx7mioLCfzR3YDL/z7QMpzs47mwz2E/Q=="/>
    </ext>
  </extLst>
</workbook>
</file>

<file path=xl/sharedStrings.xml><?xml version="1.0" encoding="utf-8"?>
<sst xmlns="http://schemas.openxmlformats.org/spreadsheetml/2006/main" count="99" uniqueCount="98">
  <si>
    <t>DESDE 01 DE ENERO HASTA 30 DE NOVIEMBRE DEL AÑO 2022</t>
  </si>
  <si>
    <t xml:space="preserve">Ejecución de Gastos y Aplicaciones Financieras </t>
  </si>
  <si>
    <t>VALORES En RD$</t>
  </si>
  <si>
    <t>DETALLE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</si>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</sst>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8">
    <font>
      <sz val="11.0"/>
      <color theme="1"/>
      <name val="Calibri"/>
      <scheme val="minor"/>
    </font>
    <font>
      <color theme="1"/>
      <name val="Book Antiqua"/>
    </font>
    <font>
      <b/>
      <sz val="14.0"/>
      <color theme="1"/>
      <name val="Book Antiqua"/>
    </font>
    <font>
      <b/>
      <sz val="12.0"/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  <font>
      <b/>
      <sz val="18.0"/>
      <color theme="1"/>
      <name val="Book Antiqua"/>
    </font>
    <font>
      <sz val="18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13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4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shrinkToFit="0" vertical="center" wrapText="1"/>
    </xf>
    <xf borderId="0" fillId="0" fontId="2" numFmtId="0" xfId="0" applyFont="1"/>
    <xf borderId="0" fillId="0" fontId="2" numFmtId="0" xfId="0" applyAlignment="1" applyFont="1">
      <alignment horizontal="center" readingOrder="0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/>
    </xf>
    <xf borderId="0" fillId="0" fontId="5" numFmtId="0" xfId="0" applyFont="1"/>
    <xf borderId="1" fillId="2" fontId="4" numFmtId="0" xfId="0" applyAlignment="1" applyBorder="1" applyFill="1" applyFont="1">
      <alignment readingOrder="0" shrinkToFit="0" vertical="center" wrapText="1"/>
    </xf>
    <xf borderId="2" fillId="2" fontId="4" numFmtId="0" xfId="0" applyAlignment="1" applyBorder="1" applyFont="1">
      <alignment horizontal="center" readingOrder="0" shrinkToFit="0" vertical="center" wrapText="1"/>
    </xf>
    <xf borderId="2" fillId="2" fontId="4" numFmtId="0" xfId="0" applyAlignment="1" applyBorder="1" applyFont="1">
      <alignment horizontal="center" shrinkToFit="0" vertical="center" wrapText="1"/>
    </xf>
    <xf borderId="3" fillId="2" fontId="4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left"/>
    </xf>
    <xf borderId="0" fillId="0" fontId="5" numFmtId="164" xfId="0" applyFont="1" applyNumberFormat="1"/>
    <xf borderId="4" fillId="0" fontId="4" numFmtId="0" xfId="0" applyAlignment="1" applyBorder="1" applyFont="1">
      <alignment horizontal="left" shrinkToFit="0" vertical="center" wrapText="1"/>
    </xf>
    <xf borderId="5" fillId="0" fontId="4" numFmtId="164" xfId="0" applyAlignment="1" applyBorder="1" applyFont="1" applyNumberFormat="1">
      <alignment horizontal="left" shrinkToFit="0" vertical="center" wrapText="1"/>
    </xf>
    <xf borderId="6" fillId="0" fontId="4" numFmtId="164" xfId="0" applyBorder="1" applyFont="1" applyNumberFormat="1"/>
    <xf borderId="7" fillId="0" fontId="4" numFmtId="0" xfId="0" applyAlignment="1" applyBorder="1" applyFont="1">
      <alignment horizontal="left" shrinkToFit="0" vertical="center" wrapText="1"/>
    </xf>
    <xf borderId="8" fillId="0" fontId="4" numFmtId="164" xfId="0" applyAlignment="1" applyBorder="1" applyFont="1" applyNumberFormat="1">
      <alignment shrinkToFit="0" vertical="center" wrapText="1"/>
    </xf>
    <xf borderId="9" fillId="0" fontId="4" numFmtId="164" xfId="0" applyBorder="1" applyFont="1" applyNumberFormat="1"/>
    <xf borderId="0" fillId="0" fontId="5" numFmtId="9" xfId="0" applyFont="1" applyNumberFormat="1"/>
    <xf borderId="7" fillId="0" fontId="5" numFmtId="0" xfId="0" applyAlignment="1" applyBorder="1" applyFont="1">
      <alignment horizontal="left" shrinkToFit="0" vertical="center" wrapText="1"/>
    </xf>
    <xf borderId="8" fillId="0" fontId="5" numFmtId="164" xfId="0" applyAlignment="1" applyBorder="1" applyFont="1" applyNumberFormat="1">
      <alignment shrinkToFit="0" vertical="center" wrapText="1"/>
    </xf>
    <xf borderId="8" fillId="0" fontId="5" numFmtId="164" xfId="0" applyBorder="1" applyFont="1" applyNumberFormat="1"/>
    <xf borderId="0" fillId="0" fontId="5" numFmtId="4" xfId="0" applyFont="1" applyNumberFormat="1"/>
    <xf borderId="8" fillId="0" fontId="5" numFmtId="4" xfId="0" applyBorder="1" applyFont="1" applyNumberFormat="1"/>
    <xf borderId="8" fillId="0" fontId="5" numFmtId="4" xfId="0" applyAlignment="1" applyBorder="1" applyFont="1" applyNumberFormat="1">
      <alignment shrinkToFit="0" vertical="center" wrapText="1"/>
    </xf>
    <xf borderId="8" fillId="0" fontId="4" numFmtId="165" xfId="0" applyAlignment="1" applyBorder="1" applyFont="1" applyNumberFormat="1">
      <alignment shrinkToFit="0" vertical="center" wrapText="1"/>
    </xf>
    <xf borderId="8" fillId="0" fontId="4" numFmtId="164" xfId="0" applyBorder="1" applyFont="1" applyNumberFormat="1"/>
    <xf borderId="7" fillId="3" fontId="4" numFmtId="0" xfId="0" applyAlignment="1" applyBorder="1" applyFill="1" applyFont="1">
      <alignment horizontal="left" shrinkToFit="0" vertical="center" wrapText="1"/>
    </xf>
    <xf borderId="8" fillId="3" fontId="4" numFmtId="165" xfId="0" applyAlignment="1" applyBorder="1" applyFont="1" applyNumberFormat="1">
      <alignment horizontal="center" shrinkToFit="0" vertical="center" wrapText="1"/>
    </xf>
    <xf borderId="8" fillId="0" fontId="5" numFmtId="165" xfId="0" applyAlignment="1" applyBorder="1" applyFont="1" applyNumberFormat="1">
      <alignment shrinkToFit="0" vertical="center" wrapText="1"/>
    </xf>
    <xf borderId="10" fillId="0" fontId="1" numFmtId="0" xfId="0" applyBorder="1" applyFont="1"/>
    <xf borderId="11" fillId="0" fontId="1" numFmtId="0" xfId="0" applyBorder="1" applyFont="1"/>
    <xf borderId="11" fillId="0" fontId="5" numFmtId="164" xfId="0" applyBorder="1" applyFont="1" applyNumberFormat="1"/>
    <xf borderId="12" fillId="0" fontId="4" numFmtId="164" xfId="0" applyBorder="1" applyFont="1" applyNumberFormat="1"/>
    <xf borderId="0" fillId="0" fontId="1" numFmtId="0" xfId="0" applyAlignment="1" applyFont="1">
      <alignment horizontal="left"/>
    </xf>
    <xf borderId="1" fillId="2" fontId="4" numFmtId="0" xfId="0" applyAlignment="1" applyBorder="1" applyFont="1">
      <alignment horizontal="left" shrinkToFit="0" vertical="center" wrapText="1"/>
    </xf>
    <xf borderId="2" fillId="2" fontId="4" numFmtId="164" xfId="0" applyAlignment="1" applyBorder="1" applyFont="1" applyNumberFormat="1">
      <alignment horizontal="left" shrinkToFit="0" vertical="center" wrapText="1"/>
    </xf>
    <xf borderId="3" fillId="2" fontId="4" numFmtId="164" xfId="0" applyAlignment="1" applyBorder="1" applyFont="1" applyNumberFormat="1">
      <alignment horizontal="left" shrinkToFit="0" vertical="center" wrapText="1"/>
    </xf>
    <xf borderId="0" fillId="0" fontId="5" numFmtId="164" xfId="0" applyAlignment="1" applyFont="1" applyNumberFormat="1">
      <alignment horizontal="left"/>
    </xf>
    <xf borderId="0" fillId="0" fontId="5" numFmtId="4" xfId="0" applyAlignment="1" applyFont="1" applyNumberFormat="1">
      <alignment horizontal="left"/>
    </xf>
    <xf borderId="0" fillId="0" fontId="6" numFmtId="0" xfId="0" applyFont="1"/>
    <xf borderId="0" fillId="0" fontId="7" numFmtId="0" xfId="0" applyFont="1"/>
    <xf borderId="0" fillId="0" fontId="7" numFmtId="0" xfId="0" applyAlignment="1" applyFont="1">
      <alignment horizontal="left"/>
    </xf>
    <xf borderId="0" fillId="0" fontId="4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971550</xdr:colOff>
      <xdr:row>104</xdr:row>
      <xdr:rowOff>190500</xdr:rowOff>
    </xdr:from>
    <xdr:ext cx="3248025" cy="1104900"/>
    <xdr:grpSp>
      <xdr:nvGrpSpPr>
        <xdr:cNvPr id="2" name="Shape 2" title="Dibujo"/>
        <xdr:cNvGrpSpPr/>
      </xdr:nvGrpSpPr>
      <xdr:grpSpPr>
        <a:xfrm>
          <a:off x="324550" y="462225"/>
          <a:ext cx="2478300" cy="831300"/>
          <a:chOff x="324550" y="462225"/>
          <a:chExt cx="2478300" cy="831300"/>
        </a:xfrm>
      </xdr:grpSpPr>
      <xdr:sp>
        <xdr:nvSpPr>
          <xdr:cNvPr id="3" name="Shape 3"/>
          <xdr:cNvSpPr txBox="1"/>
        </xdr:nvSpPr>
        <xdr:spPr>
          <a:xfrm>
            <a:off x="324550" y="462225"/>
            <a:ext cx="24684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324550" y="472050"/>
            <a:ext cx="2478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11</xdr:col>
      <xdr:colOff>933450</xdr:colOff>
      <xdr:row>105</xdr:row>
      <xdr:rowOff>38100</xdr:rowOff>
    </xdr:from>
    <xdr:ext cx="2819400" cy="847725"/>
    <xdr:grpSp>
      <xdr:nvGrpSpPr>
        <xdr:cNvPr id="2" name="Shape 2" title="Dibujo"/>
        <xdr:cNvGrpSpPr/>
      </xdr:nvGrpSpPr>
      <xdr:grpSpPr>
        <a:xfrm>
          <a:off x="1176900" y="658900"/>
          <a:ext cx="2796300" cy="831300"/>
          <a:chOff x="1176900" y="658900"/>
          <a:chExt cx="2796300" cy="831300"/>
        </a:xfrm>
      </xdr:grpSpPr>
      <xdr:sp>
        <xdr:nvSpPr>
          <xdr:cNvPr id="5" name="Shape 5"/>
          <xdr:cNvSpPr txBox="1"/>
        </xdr:nvSpPr>
        <xdr:spPr>
          <a:xfrm>
            <a:off x="1176900" y="658900"/>
            <a:ext cx="27963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180150" y="658925"/>
            <a:ext cx="27735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609600</xdr:colOff>
      <xdr:row>0</xdr:row>
      <xdr:rowOff>0</xdr:rowOff>
    </xdr:from>
    <xdr:ext cx="3429000" cy="24479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40.0"/>
    <col customWidth="1" min="4" max="4" width="17.43"/>
    <col customWidth="1" min="5" max="5" width="13.86"/>
    <col customWidth="1" min="6" max="6" width="15.14"/>
    <col customWidth="1" min="7" max="7" width="14.43"/>
    <col customWidth="1" min="8" max="8" width="15.14"/>
    <col customWidth="1" min="9" max="12" width="14.86"/>
    <col customWidth="1" min="13" max="13" width="16.43"/>
    <col customWidth="1" min="14" max="14" width="15.57"/>
    <col customWidth="1" min="15" max="15" width="16.71"/>
    <col customWidth="1" min="16" max="16" width="19.71"/>
    <col customWidth="1" min="17" max="17" width="16.57"/>
    <col customWidth="1" min="18" max="18" width="21.0"/>
    <col customWidth="1" min="19" max="26" width="6.0"/>
    <col customWidth="1" min="27" max="28" width="7.0"/>
    <col customWidth="1" min="29" max="29" width="9.14"/>
  </cols>
  <sheetData>
    <row r="1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1"/>
      <c r="Q1" s="3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1"/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"/>
      <c r="Q2" s="3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ht="81.75" customHeight="1">
      <c r="A3" s="1"/>
      <c r="B3" s="1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1"/>
      <c r="Q3" s="3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>
      <c r="A4" s="1"/>
      <c r="B4" s="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1"/>
      <c r="Q4" s="3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>
      <c r="A5" s="1"/>
      <c r="B5" s="1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1"/>
      <c r="Q5" s="3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>
      <c r="A6" s="1"/>
      <c r="B6" s="1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1"/>
      <c r="Q6" s="3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>
      <c r="A7" s="1"/>
      <c r="B7" s="1"/>
      <c r="C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1"/>
      <c r="AC7" s="1"/>
    </row>
    <row r="8" ht="18.75" customHeight="1">
      <c r="A8" s="1"/>
      <c r="B8" s="1"/>
      <c r="C8" s="4" t="s">
        <v>0</v>
      </c>
      <c r="AC8" s="1"/>
    </row>
    <row r="9" ht="15.75" customHeight="1">
      <c r="A9" s="1"/>
      <c r="B9" s="1"/>
      <c r="C9" s="5" t="s">
        <v>1</v>
      </c>
      <c r="AC9" s="1"/>
    </row>
    <row r="10">
      <c r="A10" s="1"/>
      <c r="B10" s="1"/>
      <c r="C10" s="6" t="s">
        <v>2</v>
      </c>
      <c r="AC10" s="1"/>
    </row>
    <row r="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AC11" s="1"/>
    </row>
    <row r="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AC12" s="1"/>
    </row>
    <row r="13">
      <c r="A13" s="7"/>
      <c r="B13" s="7"/>
      <c r="C13" s="8" t="s">
        <v>3</v>
      </c>
      <c r="D13" s="9" t="s">
        <v>4</v>
      </c>
      <c r="E13" s="10" t="s">
        <v>5</v>
      </c>
      <c r="F13" s="10" t="s">
        <v>6</v>
      </c>
      <c r="G13" s="10" t="s">
        <v>7</v>
      </c>
      <c r="H13" s="10" t="s">
        <v>8</v>
      </c>
      <c r="I13" s="10" t="s">
        <v>9</v>
      </c>
      <c r="J13" s="10" t="s">
        <v>10</v>
      </c>
      <c r="K13" s="10" t="s">
        <v>11</v>
      </c>
      <c r="L13" s="10" t="s">
        <v>12</v>
      </c>
      <c r="M13" s="10" t="s">
        <v>13</v>
      </c>
      <c r="N13" s="10" t="s">
        <v>14</v>
      </c>
      <c r="O13" s="10" t="s">
        <v>15</v>
      </c>
      <c r="P13" s="11" t="s">
        <v>4</v>
      </c>
      <c r="Q13" s="12"/>
      <c r="R13" s="7"/>
      <c r="S13" s="7"/>
      <c r="T13" s="7"/>
      <c r="U13" s="7"/>
      <c r="V13" s="7"/>
      <c r="W13" s="7"/>
      <c r="X13" s="7"/>
      <c r="Y13" s="7"/>
      <c r="Z13" s="7"/>
      <c r="AA13" s="13"/>
      <c r="AB13" s="13"/>
      <c r="AC13" s="7"/>
    </row>
    <row r="14">
      <c r="A14" s="1"/>
      <c r="B14" s="1"/>
      <c r="C14" s="14" t="s">
        <v>16</v>
      </c>
      <c r="D14" s="15">
        <f>+D15+D21+D31+D41+D57+D67+67000000</f>
        <v>1161220384</v>
      </c>
      <c r="E14" s="15">
        <f t="shared" ref="E14:O14" si="1">+E15+E21+E31+E41+E57+E67</f>
        <v>31894986.04</v>
      </c>
      <c r="F14" s="15">
        <f t="shared" si="1"/>
        <v>58171850.17</v>
      </c>
      <c r="G14" s="15">
        <f t="shared" si="1"/>
        <v>82161339.72</v>
      </c>
      <c r="H14" s="15">
        <f t="shared" si="1"/>
        <v>63937449.86</v>
      </c>
      <c r="I14" s="15">
        <f t="shared" si="1"/>
        <v>65377989.35</v>
      </c>
      <c r="J14" s="15">
        <f t="shared" si="1"/>
        <v>66518920.32</v>
      </c>
      <c r="K14" s="15">
        <f t="shared" si="1"/>
        <v>73506718.66</v>
      </c>
      <c r="L14" s="15">
        <f t="shared" si="1"/>
        <v>77859392.28</v>
      </c>
      <c r="M14" s="15">
        <f t="shared" si="1"/>
        <v>95318938.14</v>
      </c>
      <c r="N14" s="15">
        <f t="shared" si="1"/>
        <v>125498314</v>
      </c>
      <c r="O14" s="15">
        <f t="shared" si="1"/>
        <v>156533488.4</v>
      </c>
      <c r="P14" s="16">
        <f t="shared" ref="P14:P91" si="3">SUM(E14:O14)</f>
        <v>896779386.9</v>
      </c>
      <c r="Q14" s="1"/>
      <c r="R14" s="1"/>
      <c r="S14" s="13"/>
      <c r="T14" s="1"/>
      <c r="U14" s="13"/>
      <c r="V14" s="13"/>
      <c r="W14" s="13"/>
      <c r="X14" s="13"/>
      <c r="Y14" s="13"/>
      <c r="Z14" s="13"/>
      <c r="AA14" s="13"/>
      <c r="AB14" s="13"/>
      <c r="AC14" s="1"/>
    </row>
    <row r="15">
      <c r="A15" s="1"/>
      <c r="B15" s="1"/>
      <c r="C15" s="17" t="s">
        <v>17</v>
      </c>
      <c r="D15" s="18">
        <f t="shared" ref="D15:O15" si="2">+D16+D17+D18+D19+D20</f>
        <v>488049679</v>
      </c>
      <c r="E15" s="18">
        <f t="shared" si="2"/>
        <v>31894986.04</v>
      </c>
      <c r="F15" s="18">
        <f t="shared" si="2"/>
        <v>32285592.43</v>
      </c>
      <c r="G15" s="18">
        <f t="shared" si="2"/>
        <v>33632956.44</v>
      </c>
      <c r="H15" s="18">
        <f t="shared" si="2"/>
        <v>35344103.1</v>
      </c>
      <c r="I15" s="18">
        <f t="shared" si="2"/>
        <v>35598053.66</v>
      </c>
      <c r="J15" s="18">
        <f t="shared" si="2"/>
        <v>37044085.77</v>
      </c>
      <c r="K15" s="18">
        <f t="shared" si="2"/>
        <v>43457789.21</v>
      </c>
      <c r="L15" s="18">
        <f t="shared" si="2"/>
        <v>39680948.67</v>
      </c>
      <c r="M15" s="18">
        <f t="shared" si="2"/>
        <v>41197668.97</v>
      </c>
      <c r="N15" s="18">
        <f t="shared" si="2"/>
        <v>39963323.02</v>
      </c>
      <c r="O15" s="18">
        <f t="shared" si="2"/>
        <v>74567078.56</v>
      </c>
      <c r="P15" s="19">
        <f t="shared" si="3"/>
        <v>444666585.9</v>
      </c>
      <c r="Q15" s="1"/>
      <c r="R15" s="1"/>
      <c r="S15" s="20"/>
      <c r="T15" s="1"/>
      <c r="U15" s="1"/>
      <c r="V15" s="1"/>
      <c r="W15" s="1"/>
      <c r="X15" s="1"/>
      <c r="Y15" s="1"/>
      <c r="Z15" s="1"/>
      <c r="AA15" s="1"/>
      <c r="AB15" s="1"/>
      <c r="AC15" s="13"/>
    </row>
    <row r="16">
      <c r="A16" s="1"/>
      <c r="B16" s="1"/>
      <c r="C16" s="21" t="s">
        <v>18</v>
      </c>
      <c r="D16" s="22">
        <v>4.22711925E8</v>
      </c>
      <c r="E16" s="23">
        <v>2.72464816E7</v>
      </c>
      <c r="F16" s="23">
        <v>2.76312219E7</v>
      </c>
      <c r="G16" s="23">
        <v>2.869995113E7</v>
      </c>
      <c r="H16" s="23">
        <v>3.033665375E7</v>
      </c>
      <c r="I16" s="23">
        <v>3.047728489E7</v>
      </c>
      <c r="J16" s="23">
        <v>3.164082307E7</v>
      </c>
      <c r="K16" s="23">
        <v>3.771396719E7</v>
      </c>
      <c r="L16" s="23">
        <v>3.397917891E7</v>
      </c>
      <c r="M16" s="23">
        <v>3.544654128E7</v>
      </c>
      <c r="N16" s="23">
        <v>3.422429082E7</v>
      </c>
      <c r="O16" s="23">
        <v>6.881754493E7</v>
      </c>
      <c r="P16" s="19">
        <f t="shared" si="3"/>
        <v>386213939.5</v>
      </c>
      <c r="Q16" s="24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>
      <c r="A17" s="1"/>
      <c r="B17" s="1"/>
      <c r="C17" s="21" t="s">
        <v>19</v>
      </c>
      <c r="D17" s="22">
        <v>7633435.0</v>
      </c>
      <c r="E17" s="23">
        <v>507291.06</v>
      </c>
      <c r="F17" s="23">
        <v>456000.0</v>
      </c>
      <c r="G17" s="23">
        <v>573582.12</v>
      </c>
      <c r="H17" s="23">
        <v>542291.06</v>
      </c>
      <c r="I17" s="23">
        <v>491000.0</v>
      </c>
      <c r="J17" s="23">
        <v>593582.12</v>
      </c>
      <c r="K17" s="23">
        <v>542291.06</v>
      </c>
      <c r="L17" s="23">
        <v>542291.06</v>
      </c>
      <c r="M17" s="23">
        <v>542291.06</v>
      </c>
      <c r="N17" s="23">
        <v>542291.06</v>
      </c>
      <c r="O17" s="23">
        <v>542291.06</v>
      </c>
      <c r="P17" s="19">
        <f t="shared" si="3"/>
        <v>5875201.66</v>
      </c>
      <c r="Q17" s="24"/>
      <c r="R17" s="24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>
      <c r="A18" s="1"/>
      <c r="B18" s="1"/>
      <c r="C18" s="21" t="s">
        <v>20</v>
      </c>
      <c r="D18" s="22">
        <v>300000.0</v>
      </c>
      <c r="E18" s="23">
        <v>0.0</v>
      </c>
      <c r="F18" s="23">
        <v>0.0</v>
      </c>
      <c r="G18" s="23"/>
      <c r="H18" s="23">
        <v>0.0</v>
      </c>
      <c r="I18" s="23">
        <v>0.0</v>
      </c>
      <c r="J18" s="23">
        <v>0.0</v>
      </c>
      <c r="K18" s="23">
        <v>0.0</v>
      </c>
      <c r="L18" s="23"/>
      <c r="M18" s="23"/>
      <c r="N18" s="23">
        <v>0.0</v>
      </c>
      <c r="O18" s="23">
        <v>17708.8</v>
      </c>
      <c r="P18" s="19">
        <f t="shared" si="3"/>
        <v>17708.8</v>
      </c>
      <c r="Q18" s="24"/>
      <c r="R18" s="24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>
      <c r="A19" s="1"/>
      <c r="B19" s="1"/>
      <c r="C19" s="21" t="s">
        <v>21</v>
      </c>
      <c r="D19" s="22">
        <v>0.0</v>
      </c>
      <c r="E19" s="23">
        <v>0.0</v>
      </c>
      <c r="F19" s="23">
        <v>0.0</v>
      </c>
      <c r="G19" s="23"/>
      <c r="H19" s="23">
        <v>0.0</v>
      </c>
      <c r="I19" s="23">
        <v>0.0</v>
      </c>
      <c r="J19" s="23">
        <v>0.0</v>
      </c>
      <c r="K19" s="23">
        <v>0.0</v>
      </c>
      <c r="L19" s="23"/>
      <c r="M19" s="23"/>
      <c r="N19" s="23">
        <v>0.0</v>
      </c>
      <c r="O19" s="23">
        <v>0.0</v>
      </c>
      <c r="P19" s="19">
        <f t="shared" si="3"/>
        <v>0</v>
      </c>
      <c r="Q19" s="24"/>
      <c r="R19" s="24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>
      <c r="A20" s="1"/>
      <c r="B20" s="1"/>
      <c r="C20" s="21" t="s">
        <v>22</v>
      </c>
      <c r="D20" s="22">
        <v>5.7404319E7</v>
      </c>
      <c r="E20" s="23">
        <v>4141213.38</v>
      </c>
      <c r="F20" s="23">
        <v>4198370.53</v>
      </c>
      <c r="G20" s="23">
        <v>4359423.19</v>
      </c>
      <c r="H20" s="23">
        <v>4465158.29</v>
      </c>
      <c r="I20" s="23">
        <v>4629768.77</v>
      </c>
      <c r="J20" s="23">
        <v>4809680.58</v>
      </c>
      <c r="K20" s="23">
        <v>5201530.96</v>
      </c>
      <c r="L20" s="23">
        <v>5159478.7</v>
      </c>
      <c r="M20" s="23">
        <v>5208836.63</v>
      </c>
      <c r="N20" s="23">
        <v>5196741.14</v>
      </c>
      <c r="O20" s="23">
        <v>5189533.77</v>
      </c>
      <c r="P20" s="19">
        <f t="shared" si="3"/>
        <v>52559735.94</v>
      </c>
      <c r="Q20" s="24"/>
      <c r="R20" s="24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>
      <c r="A21" s="1"/>
      <c r="B21" s="1"/>
      <c r="C21" s="17" t="s">
        <v>23</v>
      </c>
      <c r="D21" s="18">
        <f t="shared" ref="D21:O21" si="4">+D22+D23+D24+D25+D26+D27+D28+D29+D30</f>
        <v>64906220</v>
      </c>
      <c r="E21" s="18">
        <f t="shared" si="4"/>
        <v>0</v>
      </c>
      <c r="F21" s="18">
        <f t="shared" si="4"/>
        <v>1635275.69</v>
      </c>
      <c r="G21" s="18">
        <f t="shared" si="4"/>
        <v>1659260.69</v>
      </c>
      <c r="H21" s="18">
        <f t="shared" si="4"/>
        <v>1600574.04</v>
      </c>
      <c r="I21" s="18">
        <f t="shared" si="4"/>
        <v>1737377.2</v>
      </c>
      <c r="J21" s="18">
        <f t="shared" si="4"/>
        <v>1616366.48</v>
      </c>
      <c r="K21" s="18">
        <f t="shared" si="4"/>
        <v>2922753</v>
      </c>
      <c r="L21" s="18">
        <f t="shared" si="4"/>
        <v>4665487.13</v>
      </c>
      <c r="M21" s="18">
        <f t="shared" si="4"/>
        <v>3380604.55</v>
      </c>
      <c r="N21" s="18">
        <f t="shared" si="4"/>
        <v>5479296.11</v>
      </c>
      <c r="O21" s="18">
        <f t="shared" si="4"/>
        <v>14432318.72</v>
      </c>
      <c r="P21" s="19">
        <f t="shared" si="3"/>
        <v>39129313.61</v>
      </c>
      <c r="Q21" s="24"/>
      <c r="R21" s="24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>
      <c r="A22" s="1"/>
      <c r="B22" s="1"/>
      <c r="C22" s="21" t="s">
        <v>24</v>
      </c>
      <c r="D22" s="25">
        <v>1.3381881E7</v>
      </c>
      <c r="E22" s="23"/>
      <c r="F22" s="23">
        <v>1635275.69</v>
      </c>
      <c r="G22" s="23">
        <v>1176060.69</v>
      </c>
      <c r="H22" s="23">
        <v>730561.84</v>
      </c>
      <c r="I22" s="23">
        <v>970329.75</v>
      </c>
      <c r="J22" s="23">
        <v>975295.58</v>
      </c>
      <c r="K22" s="23">
        <v>1421254.62</v>
      </c>
      <c r="L22" s="23">
        <v>1231355.39</v>
      </c>
      <c r="M22" s="23">
        <v>1120543.45</v>
      </c>
      <c r="N22" s="23">
        <v>1117521.4</v>
      </c>
      <c r="O22" s="23">
        <v>1234712.62</v>
      </c>
      <c r="P22" s="19">
        <f t="shared" si="3"/>
        <v>11612911.03</v>
      </c>
      <c r="Q22" s="24"/>
      <c r="R22" s="24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>
      <c r="A23" s="1"/>
      <c r="B23" s="1"/>
      <c r="C23" s="21" t="s">
        <v>25</v>
      </c>
      <c r="D23" s="22">
        <v>2340160.0</v>
      </c>
      <c r="E23" s="23"/>
      <c r="F23" s="23"/>
      <c r="G23" s="23">
        <v>0.0</v>
      </c>
      <c r="H23" s="23">
        <v>353752.2</v>
      </c>
      <c r="I23" s="23">
        <v>0.0</v>
      </c>
      <c r="J23" s="23">
        <v>260120.0</v>
      </c>
      <c r="K23" s="23">
        <v>253280.0</v>
      </c>
      <c r="L23" s="23">
        <v>89760.0</v>
      </c>
      <c r="M23" s="23">
        <v>0.0</v>
      </c>
      <c r="N23" s="23">
        <v>276950.0</v>
      </c>
      <c r="O23" s="23">
        <v>0.0</v>
      </c>
      <c r="P23" s="19">
        <f t="shared" si="3"/>
        <v>1233862.2</v>
      </c>
      <c r="Q23" s="24"/>
      <c r="R23" s="24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>
      <c r="A24" s="1"/>
      <c r="B24" s="1"/>
      <c r="C24" s="21" t="s">
        <v>26</v>
      </c>
      <c r="D24" s="22">
        <v>2824000.0</v>
      </c>
      <c r="E24" s="23"/>
      <c r="F24" s="23"/>
      <c r="G24" s="23">
        <v>0.0</v>
      </c>
      <c r="H24" s="23">
        <v>0.0</v>
      </c>
      <c r="I24" s="23">
        <v>0.0</v>
      </c>
      <c r="J24" s="23">
        <v>76800.0</v>
      </c>
      <c r="K24" s="23">
        <v>0.0</v>
      </c>
      <c r="L24" s="23">
        <v>0.0</v>
      </c>
      <c r="M24" s="23">
        <v>191600.0</v>
      </c>
      <c r="N24" s="23">
        <v>0.0</v>
      </c>
      <c r="O24" s="23">
        <v>1536200.0</v>
      </c>
      <c r="P24" s="19">
        <f t="shared" si="3"/>
        <v>1804600</v>
      </c>
      <c r="Q24" s="24"/>
      <c r="R24" s="24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ht="18.0" customHeight="1">
      <c r="A25" s="1"/>
      <c r="B25" s="1"/>
      <c r="C25" s="21" t="s">
        <v>27</v>
      </c>
      <c r="D25" s="22">
        <v>869798.0</v>
      </c>
      <c r="E25" s="23"/>
      <c r="F25" s="23"/>
      <c r="G25" s="23">
        <v>0.0</v>
      </c>
      <c r="H25" s="23">
        <v>0.0</v>
      </c>
      <c r="I25" s="23">
        <v>0.0</v>
      </c>
      <c r="J25" s="23">
        <v>0.0</v>
      </c>
      <c r="K25" s="23">
        <v>0.0</v>
      </c>
      <c r="L25" s="23">
        <v>0.0</v>
      </c>
      <c r="M25" s="23">
        <v>0.0</v>
      </c>
      <c r="N25" s="23">
        <v>5160.0</v>
      </c>
      <c r="O25" s="23">
        <v>0.0</v>
      </c>
      <c r="P25" s="19">
        <f t="shared" si="3"/>
        <v>5160</v>
      </c>
      <c r="Q25" s="24"/>
      <c r="R25" s="24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ht="15.75" customHeight="1">
      <c r="A26" s="1"/>
      <c r="B26" s="1"/>
      <c r="C26" s="21" t="s">
        <v>28</v>
      </c>
      <c r="D26" s="22">
        <v>1.2085481E7</v>
      </c>
      <c r="E26" s="23"/>
      <c r="F26" s="23"/>
      <c r="G26" s="23">
        <v>483200.0</v>
      </c>
      <c r="H26" s="23">
        <v>176600.0</v>
      </c>
      <c r="I26" s="23">
        <v>309000.0</v>
      </c>
      <c r="J26" s="23">
        <v>0.0</v>
      </c>
      <c r="K26" s="23">
        <v>0.0</v>
      </c>
      <c r="L26" s="23">
        <v>490550.0</v>
      </c>
      <c r="M26" s="23">
        <v>424550.0</v>
      </c>
      <c r="N26" s="23">
        <v>667950.0</v>
      </c>
      <c r="O26" s="23">
        <v>1161142.8</v>
      </c>
      <c r="P26" s="19">
        <f t="shared" si="3"/>
        <v>3712992.8</v>
      </c>
      <c r="Q26" s="24"/>
      <c r="R26" s="24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ht="15.75" customHeight="1">
      <c r="A27" s="1"/>
      <c r="B27" s="1"/>
      <c r="C27" s="21" t="s">
        <v>29</v>
      </c>
      <c r="D27" s="22">
        <v>3715000.0</v>
      </c>
      <c r="E27" s="23"/>
      <c r="F27" s="23"/>
      <c r="G27" s="23"/>
      <c r="H27" s="23">
        <v>0.0</v>
      </c>
      <c r="I27" s="23">
        <v>153896.55</v>
      </c>
      <c r="J27" s="23">
        <v>0.0</v>
      </c>
      <c r="K27" s="23">
        <v>0.0</v>
      </c>
      <c r="L27" s="23">
        <v>0.0</v>
      </c>
      <c r="M27" s="23">
        <v>0.0</v>
      </c>
      <c r="N27" s="23">
        <v>0.0</v>
      </c>
      <c r="O27" s="23">
        <v>4044267.78</v>
      </c>
      <c r="P27" s="19">
        <f t="shared" si="3"/>
        <v>4198164.33</v>
      </c>
      <c r="Q27" s="24"/>
      <c r="R27" s="24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ht="15.75" customHeight="1">
      <c r="A28" s="1"/>
      <c r="B28" s="1"/>
      <c r="C28" s="21" t="s">
        <v>30</v>
      </c>
      <c r="D28" s="22">
        <v>8655000.0</v>
      </c>
      <c r="E28" s="23"/>
      <c r="F28" s="23"/>
      <c r="G28" s="23"/>
      <c r="H28" s="23">
        <v>0.0</v>
      </c>
      <c r="I28" s="23">
        <v>0.0</v>
      </c>
      <c r="J28" s="23">
        <v>0.0</v>
      </c>
      <c r="K28" s="23">
        <v>448460.18</v>
      </c>
      <c r="L28" s="23">
        <v>683211.74</v>
      </c>
      <c r="M28" s="23">
        <v>0.0</v>
      </c>
      <c r="N28" s="23">
        <v>1192960.38</v>
      </c>
      <c r="O28" s="23">
        <v>3370652.52</v>
      </c>
      <c r="P28" s="19">
        <f t="shared" si="3"/>
        <v>5695284.82</v>
      </c>
      <c r="Q28" s="24"/>
      <c r="R28" s="24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ht="15.75" customHeight="1">
      <c r="A29" s="1"/>
      <c r="B29" s="1"/>
      <c r="C29" s="21" t="s">
        <v>31</v>
      </c>
      <c r="D29" s="22">
        <v>6534900.0</v>
      </c>
      <c r="E29" s="23"/>
      <c r="F29" s="23"/>
      <c r="G29" s="23"/>
      <c r="H29" s="23">
        <v>339660.0</v>
      </c>
      <c r="I29" s="23">
        <v>304150.9</v>
      </c>
      <c r="J29" s="23">
        <v>304150.9</v>
      </c>
      <c r="K29" s="23">
        <v>461369.6</v>
      </c>
      <c r="L29" s="23">
        <v>0.0</v>
      </c>
      <c r="M29" s="23">
        <v>342642.5</v>
      </c>
      <c r="N29" s="23">
        <v>585876.23</v>
      </c>
      <c r="O29" s="23">
        <v>424236.5</v>
      </c>
      <c r="P29" s="19">
        <f t="shared" si="3"/>
        <v>2762086.63</v>
      </c>
      <c r="Q29" s="24"/>
      <c r="R29" s="24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ht="15.75" customHeight="1">
      <c r="A30" s="1"/>
      <c r="B30" s="1"/>
      <c r="C30" s="21" t="s">
        <v>32</v>
      </c>
      <c r="D30" s="26">
        <v>1.45E7</v>
      </c>
      <c r="E30" s="23"/>
      <c r="F30" s="23"/>
      <c r="G30" s="23"/>
      <c r="H30" s="23"/>
      <c r="I30" s="23">
        <v>0.0</v>
      </c>
      <c r="J30" s="23"/>
      <c r="K30" s="23">
        <v>338388.6</v>
      </c>
      <c r="L30" s="23">
        <v>2170610.0</v>
      </c>
      <c r="M30" s="23">
        <v>1301268.6</v>
      </c>
      <c r="N30" s="23">
        <v>1632878.1</v>
      </c>
      <c r="O30" s="23">
        <v>2661106.5</v>
      </c>
      <c r="P30" s="19">
        <f t="shared" si="3"/>
        <v>8104251.8</v>
      </c>
      <c r="Q30" s="24"/>
      <c r="R30" s="24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ht="15.75" customHeight="1">
      <c r="A31" s="1"/>
      <c r="B31" s="1"/>
      <c r="C31" s="17" t="s">
        <v>33</v>
      </c>
      <c r="D31" s="18">
        <f t="shared" ref="D31:H31" si="5">+D32+D33+D34+D35+D36+D37+D38+D39+D40</f>
        <v>148242270</v>
      </c>
      <c r="E31" s="18">
        <f t="shared" si="5"/>
        <v>0</v>
      </c>
      <c r="F31" s="18">
        <f t="shared" si="5"/>
        <v>0</v>
      </c>
      <c r="G31" s="18">
        <f t="shared" si="5"/>
        <v>271837.07</v>
      </c>
      <c r="H31" s="18">
        <f t="shared" si="5"/>
        <v>0</v>
      </c>
      <c r="I31" s="18">
        <f>+I38</f>
        <v>161554.16</v>
      </c>
      <c r="J31" s="18">
        <f>+J38+J33</f>
        <v>723912.78</v>
      </c>
      <c r="K31" s="18">
        <f t="shared" ref="K31:M31" si="6">+K38+K33+K32+K40</f>
        <v>670566.96</v>
      </c>
      <c r="L31" s="18">
        <f t="shared" si="6"/>
        <v>4561142.99</v>
      </c>
      <c r="M31" s="18">
        <f t="shared" si="6"/>
        <v>13164995.68</v>
      </c>
      <c r="N31" s="18">
        <f>+N38+N33+N32+N40+N37+N35</f>
        <v>30766336.64</v>
      </c>
      <c r="O31" s="18">
        <f>+O38+O33+O32+O40+O37+O35+O36+O34</f>
        <v>26419815.73</v>
      </c>
      <c r="P31" s="19">
        <f t="shared" si="3"/>
        <v>76740162.01</v>
      </c>
      <c r="Q31" s="24"/>
      <c r="R31" s="24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ht="15.75" customHeight="1">
      <c r="A32" s="1"/>
      <c r="B32" s="1"/>
      <c r="C32" s="21" t="s">
        <v>34</v>
      </c>
      <c r="D32" s="22">
        <v>9.626052E7</v>
      </c>
      <c r="E32" s="23"/>
      <c r="F32" s="23"/>
      <c r="G32" s="23">
        <v>0.0</v>
      </c>
      <c r="H32" s="23"/>
      <c r="I32" s="23">
        <v>0.0</v>
      </c>
      <c r="J32" s="23">
        <v>0.0</v>
      </c>
      <c r="K32" s="23">
        <v>50386.0</v>
      </c>
      <c r="L32" s="23">
        <v>0.0</v>
      </c>
      <c r="M32" s="23">
        <v>1.247941608E7</v>
      </c>
      <c r="N32" s="23">
        <v>2.262168481E7</v>
      </c>
      <c r="O32" s="23">
        <v>2.530992969E7</v>
      </c>
      <c r="P32" s="19">
        <f t="shared" si="3"/>
        <v>60461416.58</v>
      </c>
      <c r="Q32" s="24"/>
      <c r="R32" s="24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ht="15.75" customHeight="1">
      <c r="A33" s="1"/>
      <c r="B33" s="1"/>
      <c r="C33" s="21" t="s">
        <v>35</v>
      </c>
      <c r="D33" s="22">
        <v>3543679.0</v>
      </c>
      <c r="E33" s="23"/>
      <c r="F33" s="23"/>
      <c r="G33" s="23">
        <v>0.0</v>
      </c>
      <c r="H33" s="23"/>
      <c r="I33" s="23">
        <v>0.0</v>
      </c>
      <c r="J33" s="23">
        <v>116112.0</v>
      </c>
      <c r="K33" s="23">
        <v>0.0</v>
      </c>
      <c r="L33" s="23">
        <v>0.0</v>
      </c>
      <c r="M33" s="23">
        <v>0.0</v>
      </c>
      <c r="N33" s="23">
        <v>0.0</v>
      </c>
      <c r="O33" s="23">
        <v>0.0</v>
      </c>
      <c r="P33" s="19">
        <f t="shared" si="3"/>
        <v>116112</v>
      </c>
      <c r="Q33" s="24"/>
      <c r="R33" s="24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ht="15.75" customHeight="1">
      <c r="A34" s="1"/>
      <c r="B34" s="1"/>
      <c r="C34" s="21" t="s">
        <v>36</v>
      </c>
      <c r="D34" s="22">
        <v>46000.0</v>
      </c>
      <c r="E34" s="23"/>
      <c r="F34" s="23"/>
      <c r="G34" s="23">
        <v>0.0</v>
      </c>
      <c r="H34" s="23"/>
      <c r="I34" s="23">
        <v>0.0</v>
      </c>
      <c r="J34" s="23">
        <v>0.0</v>
      </c>
      <c r="K34" s="23">
        <v>0.0</v>
      </c>
      <c r="L34" s="23">
        <v>0.0</v>
      </c>
      <c r="M34" s="23">
        <v>0.0</v>
      </c>
      <c r="N34" s="23">
        <v>0.0</v>
      </c>
      <c r="O34" s="23">
        <v>173389.2</v>
      </c>
      <c r="P34" s="19">
        <f t="shared" si="3"/>
        <v>173389.2</v>
      </c>
      <c r="Q34" s="24"/>
      <c r="R34" s="24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ht="15.75" customHeight="1">
      <c r="A35" s="1"/>
      <c r="B35" s="1"/>
      <c r="C35" s="21" t="s">
        <v>37</v>
      </c>
      <c r="D35" s="22">
        <v>2.09592E7</v>
      </c>
      <c r="E35" s="23"/>
      <c r="F35" s="23"/>
      <c r="G35" s="23">
        <v>0.0</v>
      </c>
      <c r="H35" s="23"/>
      <c r="I35" s="23">
        <v>0.0</v>
      </c>
      <c r="J35" s="23">
        <v>0.0</v>
      </c>
      <c r="K35" s="23">
        <v>0.0</v>
      </c>
      <c r="L35" s="23">
        <v>0.0</v>
      </c>
      <c r="M35" s="23">
        <v>0.0</v>
      </c>
      <c r="N35" s="23">
        <v>1636049.31</v>
      </c>
      <c r="O35" s="23">
        <v>4580830.96</v>
      </c>
      <c r="P35" s="19">
        <f t="shared" si="3"/>
        <v>6216880.27</v>
      </c>
      <c r="Q35" s="24"/>
      <c r="R35" s="24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ht="15.75" customHeight="1">
      <c r="A36" s="1"/>
      <c r="B36" s="1"/>
      <c r="C36" s="21" t="s">
        <v>38</v>
      </c>
      <c r="D36" s="22">
        <v>858685.0</v>
      </c>
      <c r="E36" s="23"/>
      <c r="F36" s="23"/>
      <c r="G36" s="23">
        <v>0.0</v>
      </c>
      <c r="H36" s="23"/>
      <c r="I36" s="23">
        <v>0.0</v>
      </c>
      <c r="J36" s="23">
        <v>0.0</v>
      </c>
      <c r="K36" s="23">
        <v>0.0</v>
      </c>
      <c r="L36" s="23">
        <v>0.0</v>
      </c>
      <c r="M36" s="23">
        <v>0.0</v>
      </c>
      <c r="N36" s="23">
        <v>0.0</v>
      </c>
      <c r="O36" s="23">
        <v>121776.0</v>
      </c>
      <c r="P36" s="19">
        <f t="shared" si="3"/>
        <v>121776</v>
      </c>
      <c r="Q36" s="24"/>
      <c r="R36" s="24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ht="15.75" customHeight="1">
      <c r="A37" s="1"/>
      <c r="B37" s="1"/>
      <c r="C37" s="21" t="s">
        <v>39</v>
      </c>
      <c r="D37" s="22">
        <v>73000.0</v>
      </c>
      <c r="E37" s="23"/>
      <c r="F37" s="23"/>
      <c r="G37" s="23">
        <v>0.0</v>
      </c>
      <c r="H37" s="23"/>
      <c r="I37" s="23">
        <v>0.0</v>
      </c>
      <c r="J37" s="23">
        <v>0.0</v>
      </c>
      <c r="K37" s="23">
        <v>0.0</v>
      </c>
      <c r="L37" s="23">
        <v>0.0</v>
      </c>
      <c r="M37" s="23">
        <v>0.0</v>
      </c>
      <c r="N37" s="23">
        <v>51809.84</v>
      </c>
      <c r="O37" s="23"/>
      <c r="P37" s="19">
        <f t="shared" si="3"/>
        <v>51809.84</v>
      </c>
      <c r="Q37" s="24"/>
      <c r="R37" s="24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ht="15.75" customHeight="1">
      <c r="A38" s="1"/>
      <c r="B38" s="1"/>
      <c r="C38" s="21" t="s">
        <v>40</v>
      </c>
      <c r="D38" s="22">
        <v>1.3480971E7</v>
      </c>
      <c r="E38" s="23"/>
      <c r="F38" s="23"/>
      <c r="G38" s="23">
        <v>271837.07</v>
      </c>
      <c r="H38" s="23"/>
      <c r="I38" s="23">
        <v>161554.16</v>
      </c>
      <c r="J38" s="23">
        <v>607800.78</v>
      </c>
      <c r="K38" s="23">
        <v>578270.1</v>
      </c>
      <c r="L38" s="23">
        <v>714576.34</v>
      </c>
      <c r="M38" s="23">
        <v>685579.6</v>
      </c>
      <c r="N38" s="23">
        <v>5708914.48</v>
      </c>
      <c r="O38" s="23">
        <v>-4668792.05</v>
      </c>
      <c r="P38" s="19">
        <f t="shared" si="3"/>
        <v>4059740.48</v>
      </c>
      <c r="Q38" s="24"/>
      <c r="R38" s="24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ht="15.75" customHeight="1">
      <c r="A39" s="1"/>
      <c r="B39" s="1"/>
      <c r="C39" s="21" t="s">
        <v>41</v>
      </c>
      <c r="D39" s="22">
        <v>0.0</v>
      </c>
      <c r="E39" s="23"/>
      <c r="F39" s="23"/>
      <c r="G39" s="23"/>
      <c r="H39" s="23"/>
      <c r="I39" s="23"/>
      <c r="J39" s="23"/>
      <c r="K39" s="23">
        <v>0.0</v>
      </c>
      <c r="L39" s="23">
        <v>0.0</v>
      </c>
      <c r="M39" s="23">
        <v>0.0</v>
      </c>
      <c r="N39" s="23">
        <v>0.0</v>
      </c>
      <c r="O39" s="23">
        <v>0.0</v>
      </c>
      <c r="P39" s="19">
        <f t="shared" si="3"/>
        <v>0</v>
      </c>
      <c r="Q39" s="24"/>
      <c r="R39" s="24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ht="15.75" customHeight="1">
      <c r="A40" s="1"/>
      <c r="B40" s="1"/>
      <c r="C40" s="21" t="s">
        <v>42</v>
      </c>
      <c r="D40" s="22">
        <v>1.3020215E7</v>
      </c>
      <c r="E40" s="23"/>
      <c r="F40" s="23"/>
      <c r="G40" s="23"/>
      <c r="H40" s="23"/>
      <c r="I40" s="23"/>
      <c r="J40" s="23"/>
      <c r="K40" s="23">
        <v>41910.86</v>
      </c>
      <c r="L40" s="23">
        <v>3846566.65</v>
      </c>
      <c r="M40" s="23">
        <v>0.0</v>
      </c>
      <c r="N40" s="23">
        <v>747878.2</v>
      </c>
      <c r="O40" s="23">
        <v>902681.93</v>
      </c>
      <c r="P40" s="19">
        <f t="shared" si="3"/>
        <v>5539037.64</v>
      </c>
      <c r="Q40" s="24"/>
      <c r="R40" s="24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ht="15.75" customHeight="1">
      <c r="A41" s="1"/>
      <c r="B41" s="1"/>
      <c r="C41" s="17" t="s">
        <v>43</v>
      </c>
      <c r="D41" s="18">
        <f t="shared" ref="D41:O41" si="7">+D42+D47</f>
        <v>332411501</v>
      </c>
      <c r="E41" s="18">
        <f t="shared" si="7"/>
        <v>0</v>
      </c>
      <c r="F41" s="18">
        <f t="shared" si="7"/>
        <v>24250982.05</v>
      </c>
      <c r="G41" s="18">
        <f t="shared" si="7"/>
        <v>46597285.52</v>
      </c>
      <c r="H41" s="18">
        <f t="shared" si="7"/>
        <v>26834202.53</v>
      </c>
      <c r="I41" s="18">
        <f t="shared" si="7"/>
        <v>27881004.33</v>
      </c>
      <c r="J41" s="18">
        <f t="shared" si="7"/>
        <v>27134555.29</v>
      </c>
      <c r="K41" s="18">
        <f t="shared" si="7"/>
        <v>26455609.49</v>
      </c>
      <c r="L41" s="18">
        <f t="shared" si="7"/>
        <v>26880374.27</v>
      </c>
      <c r="M41" s="18">
        <f t="shared" si="7"/>
        <v>27421740.94</v>
      </c>
      <c r="N41" s="18">
        <f t="shared" si="7"/>
        <v>23673449.92</v>
      </c>
      <c r="O41" s="18">
        <f t="shared" si="7"/>
        <v>39216060.18</v>
      </c>
      <c r="P41" s="19">
        <f t="shared" si="3"/>
        <v>296345264.5</v>
      </c>
      <c r="Q41" s="24"/>
      <c r="R41" s="24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ht="15.75" customHeight="1">
      <c r="A42" s="1"/>
      <c r="B42" s="1"/>
      <c r="C42" s="21" t="s">
        <v>44</v>
      </c>
      <c r="D42" s="22">
        <v>3.31911501E8</v>
      </c>
      <c r="E42" s="22"/>
      <c r="F42" s="22">
        <v>2.425098205E7</v>
      </c>
      <c r="G42" s="22">
        <v>4.659728552E7</v>
      </c>
      <c r="H42" s="22">
        <v>2.683420253E7</v>
      </c>
      <c r="I42" s="22">
        <v>2.788100433E7</v>
      </c>
      <c r="J42" s="22">
        <v>2.713455529E7</v>
      </c>
      <c r="K42" s="22">
        <v>2.645560949E7</v>
      </c>
      <c r="L42" s="22">
        <v>2.688037427E7</v>
      </c>
      <c r="M42" s="22">
        <v>2.742174094E7</v>
      </c>
      <c r="N42" s="22">
        <v>2.367344992E7</v>
      </c>
      <c r="O42" s="22">
        <v>3.921606018E7</v>
      </c>
      <c r="P42" s="19">
        <f t="shared" si="3"/>
        <v>296345264.5</v>
      </c>
      <c r="Q42" s="24"/>
      <c r="R42" s="24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ht="15.75" customHeight="1">
      <c r="A43" s="1"/>
      <c r="B43" s="1"/>
      <c r="C43" s="21" t="s">
        <v>45</v>
      </c>
      <c r="D43" s="22">
        <v>0.0</v>
      </c>
      <c r="E43" s="23"/>
      <c r="F43" s="23"/>
      <c r="G43" s="23"/>
      <c r="H43" s="23"/>
      <c r="I43" s="23"/>
      <c r="J43" s="23"/>
      <c r="K43" s="23"/>
      <c r="L43" s="23">
        <v>0.0</v>
      </c>
      <c r="M43" s="23"/>
      <c r="N43" s="23">
        <v>0.0</v>
      </c>
      <c r="O43" s="23"/>
      <c r="P43" s="19">
        <f t="shared" si="3"/>
        <v>0</v>
      </c>
      <c r="Q43" s="24"/>
      <c r="R43" s="24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ht="15.75" customHeight="1">
      <c r="A44" s="1"/>
      <c r="B44" s="1"/>
      <c r="C44" s="21" t="s">
        <v>46</v>
      </c>
      <c r="D44" s="22">
        <v>0.0</v>
      </c>
      <c r="E44" s="23"/>
      <c r="F44" s="23"/>
      <c r="G44" s="23"/>
      <c r="H44" s="23"/>
      <c r="I44" s="23"/>
      <c r="J44" s="23"/>
      <c r="K44" s="23"/>
      <c r="L44" s="23">
        <v>0.0</v>
      </c>
      <c r="M44" s="23"/>
      <c r="N44" s="23">
        <v>0.0</v>
      </c>
      <c r="O44" s="23"/>
      <c r="P44" s="19">
        <f t="shared" si="3"/>
        <v>0</v>
      </c>
      <c r="Q44" s="24"/>
      <c r="R44" s="24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ht="15.75" customHeight="1">
      <c r="A45" s="1"/>
      <c r="B45" s="1"/>
      <c r="C45" s="21" t="s">
        <v>47</v>
      </c>
      <c r="D45" s="22">
        <v>0.0</v>
      </c>
      <c r="E45" s="23"/>
      <c r="F45" s="23"/>
      <c r="G45" s="23"/>
      <c r="H45" s="23"/>
      <c r="I45" s="23"/>
      <c r="J45" s="23"/>
      <c r="K45" s="23"/>
      <c r="L45" s="23">
        <v>0.0</v>
      </c>
      <c r="M45" s="23"/>
      <c r="N45" s="23">
        <v>0.0</v>
      </c>
      <c r="O45" s="23"/>
      <c r="P45" s="19">
        <f t="shared" si="3"/>
        <v>0</v>
      </c>
      <c r="Q45" s="24"/>
      <c r="R45" s="24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ht="15.75" customHeight="1">
      <c r="A46" s="1"/>
      <c r="B46" s="1"/>
      <c r="C46" s="21" t="s">
        <v>48</v>
      </c>
      <c r="D46" s="22">
        <v>0.0</v>
      </c>
      <c r="E46" s="23"/>
      <c r="F46" s="23"/>
      <c r="G46" s="23"/>
      <c r="H46" s="23"/>
      <c r="I46" s="23"/>
      <c r="J46" s="23"/>
      <c r="K46" s="23"/>
      <c r="L46" s="23">
        <v>0.0</v>
      </c>
      <c r="M46" s="23"/>
      <c r="N46" s="23">
        <v>0.0</v>
      </c>
      <c r="O46" s="23"/>
      <c r="P46" s="19">
        <f t="shared" si="3"/>
        <v>0</v>
      </c>
      <c r="Q46" s="24"/>
      <c r="R46" s="24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ht="15.75" customHeight="1">
      <c r="A47" s="1"/>
      <c r="B47" s="1"/>
      <c r="C47" s="21" t="s">
        <v>49</v>
      </c>
      <c r="D47" s="22">
        <v>500000.0</v>
      </c>
      <c r="E47" s="23"/>
      <c r="F47" s="23"/>
      <c r="G47" s="23"/>
      <c r="H47" s="23"/>
      <c r="I47" s="23"/>
      <c r="J47" s="23"/>
      <c r="K47" s="23"/>
      <c r="L47" s="23">
        <v>0.0</v>
      </c>
      <c r="M47" s="23"/>
      <c r="N47" s="23">
        <v>0.0</v>
      </c>
      <c r="O47" s="23"/>
      <c r="P47" s="19">
        <f t="shared" si="3"/>
        <v>0</v>
      </c>
      <c r="Q47" s="24"/>
      <c r="R47" s="24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ht="15.75" customHeight="1">
      <c r="A48" s="1"/>
      <c r="B48" s="1"/>
      <c r="C48" s="21" t="s">
        <v>50</v>
      </c>
      <c r="D48" s="27"/>
      <c r="E48" s="23"/>
      <c r="F48" s="23"/>
      <c r="G48" s="23"/>
      <c r="H48" s="23"/>
      <c r="I48" s="23"/>
      <c r="J48" s="23"/>
      <c r="K48" s="23"/>
      <c r="L48" s="23">
        <v>0.0</v>
      </c>
      <c r="M48" s="23"/>
      <c r="N48" s="23">
        <v>0.0</v>
      </c>
      <c r="O48" s="23"/>
      <c r="P48" s="19">
        <f t="shared" si="3"/>
        <v>0</v>
      </c>
      <c r="Q48" s="24"/>
      <c r="R48" s="24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ht="15.75" customHeight="1">
      <c r="A49" s="1"/>
      <c r="B49" s="1"/>
      <c r="C49" s="17" t="s">
        <v>51</v>
      </c>
      <c r="D49" s="22"/>
      <c r="E49" s="23"/>
      <c r="F49" s="23"/>
      <c r="G49" s="23"/>
      <c r="H49" s="23"/>
      <c r="I49" s="23"/>
      <c r="J49" s="23"/>
      <c r="K49" s="23"/>
      <c r="L49" s="23">
        <v>0.0</v>
      </c>
      <c r="M49" s="23"/>
      <c r="N49" s="23">
        <v>0.0</v>
      </c>
      <c r="O49" s="23"/>
      <c r="P49" s="19">
        <f t="shared" si="3"/>
        <v>0</v>
      </c>
      <c r="Q49" s="24"/>
      <c r="R49" s="24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ht="15.75" customHeight="1">
      <c r="A50" s="1"/>
      <c r="B50" s="1"/>
      <c r="C50" s="21" t="s">
        <v>52</v>
      </c>
      <c r="D50" s="22"/>
      <c r="E50" s="23"/>
      <c r="F50" s="23"/>
      <c r="G50" s="23"/>
      <c r="H50" s="23"/>
      <c r="I50" s="23"/>
      <c r="J50" s="23"/>
      <c r="K50" s="23"/>
      <c r="L50" s="23">
        <v>0.0</v>
      </c>
      <c r="M50" s="23"/>
      <c r="N50" s="23">
        <v>0.0</v>
      </c>
      <c r="O50" s="23"/>
      <c r="P50" s="19">
        <f t="shared" si="3"/>
        <v>0</v>
      </c>
      <c r="Q50" s="24"/>
      <c r="R50" s="24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ht="15.75" customHeight="1">
      <c r="A51" s="1"/>
      <c r="B51" s="1"/>
      <c r="C51" s="21" t="s">
        <v>53</v>
      </c>
      <c r="D51" s="22"/>
      <c r="E51" s="23"/>
      <c r="F51" s="23"/>
      <c r="G51" s="23"/>
      <c r="H51" s="23"/>
      <c r="I51" s="23"/>
      <c r="J51" s="23"/>
      <c r="K51" s="23"/>
      <c r="L51" s="23">
        <v>0.0</v>
      </c>
      <c r="M51" s="23"/>
      <c r="N51" s="23">
        <v>0.0</v>
      </c>
      <c r="O51" s="23"/>
      <c r="P51" s="19">
        <f t="shared" si="3"/>
        <v>0</v>
      </c>
      <c r="Q51" s="24"/>
      <c r="R51" s="24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ht="15.75" customHeight="1">
      <c r="A52" s="1"/>
      <c r="B52" s="1"/>
      <c r="C52" s="21" t="s">
        <v>54</v>
      </c>
      <c r="D52" s="22"/>
      <c r="E52" s="23"/>
      <c r="F52" s="23"/>
      <c r="G52" s="23"/>
      <c r="H52" s="23"/>
      <c r="I52" s="23"/>
      <c r="J52" s="23"/>
      <c r="K52" s="23"/>
      <c r="L52" s="23">
        <v>0.0</v>
      </c>
      <c r="M52" s="23"/>
      <c r="N52" s="23">
        <v>0.0</v>
      </c>
      <c r="O52" s="23"/>
      <c r="P52" s="19">
        <f t="shared" si="3"/>
        <v>0</v>
      </c>
      <c r="Q52" s="24"/>
      <c r="R52" s="24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ht="15.75" customHeight="1">
      <c r="A53" s="1"/>
      <c r="B53" s="1"/>
      <c r="C53" s="21" t="s">
        <v>55</v>
      </c>
      <c r="D53" s="22"/>
      <c r="E53" s="23"/>
      <c r="F53" s="23"/>
      <c r="G53" s="23"/>
      <c r="H53" s="23"/>
      <c r="I53" s="23"/>
      <c r="J53" s="23"/>
      <c r="K53" s="23"/>
      <c r="L53" s="23">
        <v>0.0</v>
      </c>
      <c r="M53" s="23"/>
      <c r="N53" s="23">
        <v>0.0</v>
      </c>
      <c r="O53" s="23"/>
      <c r="P53" s="19">
        <f t="shared" si="3"/>
        <v>0</v>
      </c>
      <c r="Q53" s="24"/>
      <c r="R53" s="24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ht="15.75" customHeight="1">
      <c r="A54" s="1"/>
      <c r="B54" s="1"/>
      <c r="C54" s="21" t="s">
        <v>56</v>
      </c>
      <c r="D54" s="22"/>
      <c r="E54" s="23"/>
      <c r="F54" s="23"/>
      <c r="G54" s="23"/>
      <c r="H54" s="23"/>
      <c r="I54" s="23"/>
      <c r="J54" s="23"/>
      <c r="K54" s="23"/>
      <c r="L54" s="23">
        <v>0.0</v>
      </c>
      <c r="M54" s="23"/>
      <c r="N54" s="23">
        <v>0.0</v>
      </c>
      <c r="O54" s="23"/>
      <c r="P54" s="19">
        <f t="shared" si="3"/>
        <v>0</v>
      </c>
      <c r="Q54" s="24"/>
      <c r="R54" s="24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ht="15.75" customHeight="1">
      <c r="A55" s="1"/>
      <c r="B55" s="1"/>
      <c r="C55" s="21" t="s">
        <v>57</v>
      </c>
      <c r="D55" s="22"/>
      <c r="E55" s="23"/>
      <c r="F55" s="23"/>
      <c r="G55" s="23"/>
      <c r="H55" s="23"/>
      <c r="I55" s="23"/>
      <c r="J55" s="23"/>
      <c r="K55" s="23"/>
      <c r="L55" s="23">
        <v>0.0</v>
      </c>
      <c r="M55" s="23"/>
      <c r="N55" s="23">
        <v>0.0</v>
      </c>
      <c r="O55" s="23"/>
      <c r="P55" s="19">
        <f t="shared" si="3"/>
        <v>0</v>
      </c>
      <c r="Q55" s="24"/>
      <c r="R55" s="24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ht="15.75" customHeight="1">
      <c r="A56" s="1"/>
      <c r="B56" s="1"/>
      <c r="C56" s="21" t="s">
        <v>58</v>
      </c>
      <c r="D56" s="18"/>
      <c r="E56" s="23"/>
      <c r="F56" s="23"/>
      <c r="G56" s="23"/>
      <c r="H56" s="23"/>
      <c r="I56" s="23"/>
      <c r="J56" s="23"/>
      <c r="K56" s="23"/>
      <c r="L56" s="23">
        <v>0.0</v>
      </c>
      <c r="M56" s="23"/>
      <c r="N56" s="23">
        <v>0.0</v>
      </c>
      <c r="O56" s="23"/>
      <c r="P56" s="19">
        <f t="shared" si="3"/>
        <v>0</v>
      </c>
      <c r="Q56" s="24"/>
      <c r="R56" s="24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ht="15.75" customHeight="1">
      <c r="A57" s="1"/>
      <c r="B57" s="1"/>
      <c r="C57" s="17" t="s">
        <v>59</v>
      </c>
      <c r="D57" s="18">
        <f>+D58+D59+D60+D61+D62+D63+D65</f>
        <v>60010714</v>
      </c>
      <c r="E57" s="28"/>
      <c r="F57" s="28"/>
      <c r="G57" s="28"/>
      <c r="H57" s="28">
        <f t="shared" ref="H57:K57" si="8">+H58</f>
        <v>158570.19</v>
      </c>
      <c r="I57" s="28" t="str">
        <f t="shared" si="8"/>
        <v/>
      </c>
      <c r="J57" s="28" t="str">
        <f t="shared" si="8"/>
        <v/>
      </c>
      <c r="K57" s="28" t="str">
        <f t="shared" si="8"/>
        <v/>
      </c>
      <c r="L57" s="28">
        <f>+L65</f>
        <v>2071439.22</v>
      </c>
      <c r="M57" s="28">
        <f>+M60+M61</f>
        <v>10153928</v>
      </c>
      <c r="N57" s="28">
        <f>+N60+N61+N58+N59</f>
        <v>25501707.21</v>
      </c>
      <c r="O57" s="28">
        <f>+O60+O61+O58+O59+O62</f>
        <v>1898215.25</v>
      </c>
      <c r="P57" s="19">
        <f t="shared" si="3"/>
        <v>39783859.87</v>
      </c>
      <c r="Q57" s="24"/>
      <c r="R57" s="24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ht="15.75" customHeight="1">
      <c r="A58" s="1"/>
      <c r="B58" s="1"/>
      <c r="C58" s="21" t="s">
        <v>60</v>
      </c>
      <c r="D58" s="22">
        <v>7205900.0</v>
      </c>
      <c r="E58" s="23"/>
      <c r="F58" s="23"/>
      <c r="G58" s="23"/>
      <c r="H58" s="23">
        <v>158570.19</v>
      </c>
      <c r="I58" s="23"/>
      <c r="J58" s="23"/>
      <c r="K58" s="23"/>
      <c r="L58" s="23">
        <v>0.0</v>
      </c>
      <c r="M58" s="23"/>
      <c r="N58" s="23">
        <v>562007.2</v>
      </c>
      <c r="O58" s="23">
        <v>1423215.16</v>
      </c>
      <c r="P58" s="19">
        <f t="shared" si="3"/>
        <v>2143792.55</v>
      </c>
      <c r="Q58" s="24"/>
      <c r="R58" s="24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ht="15.75" customHeight="1">
      <c r="A59" s="1"/>
      <c r="B59" s="1"/>
      <c r="C59" s="21" t="s">
        <v>61</v>
      </c>
      <c r="D59" s="22">
        <v>1900000.0</v>
      </c>
      <c r="E59" s="23"/>
      <c r="F59" s="23"/>
      <c r="G59" s="23"/>
      <c r="H59" s="23"/>
      <c r="I59" s="23"/>
      <c r="J59" s="23"/>
      <c r="K59" s="23"/>
      <c r="L59" s="23">
        <v>0.0</v>
      </c>
      <c r="M59" s="23"/>
      <c r="N59" s="23">
        <v>102300.01</v>
      </c>
      <c r="O59" s="23">
        <v>0.0</v>
      </c>
      <c r="P59" s="19">
        <f t="shared" si="3"/>
        <v>102300.01</v>
      </c>
      <c r="Q59" s="24"/>
      <c r="R59" s="24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ht="15.75" customHeight="1">
      <c r="A60" s="1"/>
      <c r="B60" s="1"/>
      <c r="C60" s="21" t="s">
        <v>62</v>
      </c>
      <c r="D60" s="22">
        <v>2422874.0</v>
      </c>
      <c r="E60" s="23"/>
      <c r="F60" s="23"/>
      <c r="G60" s="23"/>
      <c r="H60" s="23"/>
      <c r="I60" s="23"/>
      <c r="J60" s="23"/>
      <c r="K60" s="23"/>
      <c r="L60" s="23">
        <v>0.0</v>
      </c>
      <c r="M60" s="23">
        <v>661928.0</v>
      </c>
      <c r="N60" s="23">
        <v>0.0</v>
      </c>
      <c r="O60" s="23">
        <v>0.0</v>
      </c>
      <c r="P60" s="19">
        <f t="shared" si="3"/>
        <v>661928</v>
      </c>
      <c r="Q60" s="24"/>
      <c r="R60" s="24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ht="15.75" customHeight="1">
      <c r="A61" s="1"/>
      <c r="B61" s="1"/>
      <c r="C61" s="21" t="s">
        <v>63</v>
      </c>
      <c r="D61" s="22">
        <v>4.237784E7</v>
      </c>
      <c r="E61" s="23"/>
      <c r="F61" s="23"/>
      <c r="G61" s="23"/>
      <c r="H61" s="23"/>
      <c r="I61" s="23"/>
      <c r="J61" s="23"/>
      <c r="K61" s="23"/>
      <c r="L61" s="23">
        <v>0.0</v>
      </c>
      <c r="M61" s="23">
        <v>9492000.0</v>
      </c>
      <c r="N61" s="23">
        <v>2.48374E7</v>
      </c>
      <c r="O61" s="23">
        <v>0.0</v>
      </c>
      <c r="P61" s="19">
        <f t="shared" si="3"/>
        <v>34329400</v>
      </c>
      <c r="Q61" s="24"/>
      <c r="R61" s="24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ht="15.75" customHeight="1">
      <c r="A62" s="1"/>
      <c r="B62" s="1"/>
      <c r="C62" s="21" t="s">
        <v>64</v>
      </c>
      <c r="D62" s="22">
        <v>2680000.0</v>
      </c>
      <c r="E62" s="23"/>
      <c r="F62" s="23"/>
      <c r="G62" s="23"/>
      <c r="H62" s="23"/>
      <c r="I62" s="23"/>
      <c r="J62" s="23"/>
      <c r="K62" s="23"/>
      <c r="L62" s="23">
        <v>0.0</v>
      </c>
      <c r="M62" s="23"/>
      <c r="N62" s="23"/>
      <c r="O62" s="23">
        <v>475000.09</v>
      </c>
      <c r="P62" s="19">
        <f t="shared" si="3"/>
        <v>475000.09</v>
      </c>
      <c r="Q62" s="24"/>
      <c r="R62" s="24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ht="15.75" customHeight="1">
      <c r="A63" s="1"/>
      <c r="B63" s="1"/>
      <c r="C63" s="21" t="s">
        <v>65</v>
      </c>
      <c r="D63" s="22">
        <v>130000.0</v>
      </c>
      <c r="E63" s="23"/>
      <c r="F63" s="23"/>
      <c r="G63" s="23"/>
      <c r="H63" s="23"/>
      <c r="I63" s="23"/>
      <c r="J63" s="23"/>
      <c r="K63" s="23"/>
      <c r="L63" s="23">
        <v>0.0</v>
      </c>
      <c r="M63" s="23"/>
      <c r="N63" s="23"/>
      <c r="O63" s="23"/>
      <c r="P63" s="19">
        <f t="shared" si="3"/>
        <v>0</v>
      </c>
      <c r="Q63" s="24"/>
      <c r="R63" s="24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ht="15.75" customHeight="1">
      <c r="A64" s="1"/>
      <c r="B64" s="1"/>
      <c r="C64" s="21" t="s">
        <v>66</v>
      </c>
      <c r="D64" s="22">
        <v>0.0</v>
      </c>
      <c r="E64" s="23"/>
      <c r="F64" s="23"/>
      <c r="G64" s="23"/>
      <c r="H64" s="23"/>
      <c r="I64" s="23"/>
      <c r="J64" s="23"/>
      <c r="K64" s="23"/>
      <c r="L64" s="23">
        <v>0.0</v>
      </c>
      <c r="M64" s="23"/>
      <c r="N64" s="23"/>
      <c r="O64" s="23"/>
      <c r="P64" s="19">
        <f t="shared" si="3"/>
        <v>0</v>
      </c>
      <c r="Q64" s="24"/>
      <c r="R64" s="24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ht="15.75" customHeight="1">
      <c r="A65" s="1"/>
      <c r="B65" s="1"/>
      <c r="C65" s="21" t="s">
        <v>67</v>
      </c>
      <c r="D65" s="22">
        <v>3294100.0</v>
      </c>
      <c r="E65" s="23"/>
      <c r="F65" s="23"/>
      <c r="G65" s="23"/>
      <c r="H65" s="23"/>
      <c r="I65" s="23"/>
      <c r="J65" s="23"/>
      <c r="K65" s="23"/>
      <c r="L65" s="23">
        <v>2071439.22</v>
      </c>
      <c r="M65" s="23"/>
      <c r="N65" s="23"/>
      <c r="O65" s="23"/>
      <c r="P65" s="19">
        <f t="shared" si="3"/>
        <v>2071439.22</v>
      </c>
      <c r="Q65" s="24"/>
      <c r="R65" s="24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ht="15.75" customHeight="1">
      <c r="A66" s="1"/>
      <c r="B66" s="1"/>
      <c r="C66" s="21" t="s">
        <v>68</v>
      </c>
      <c r="D66" s="18">
        <v>0.0</v>
      </c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19">
        <f t="shared" si="3"/>
        <v>0</v>
      </c>
      <c r="Q66" s="24"/>
      <c r="R66" s="24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ht="15.75" customHeight="1">
      <c r="A67" s="1"/>
      <c r="B67" s="1"/>
      <c r="C67" s="17" t="s">
        <v>69</v>
      </c>
      <c r="D67" s="18">
        <v>600000.0</v>
      </c>
      <c r="E67" s="23"/>
      <c r="F67" s="23"/>
      <c r="G67" s="23"/>
      <c r="H67" s="23"/>
      <c r="I67" s="23"/>
      <c r="J67" s="23"/>
      <c r="K67" s="23"/>
      <c r="L67" s="23"/>
      <c r="M67" s="23"/>
      <c r="N67" s="28">
        <f>+N68</f>
        <v>114201.06</v>
      </c>
      <c r="O67" s="28"/>
      <c r="P67" s="19">
        <f t="shared" si="3"/>
        <v>114201.06</v>
      </c>
      <c r="Q67" s="24"/>
      <c r="R67" s="24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ht="15.75" customHeight="1">
      <c r="A68" s="1"/>
      <c r="B68" s="1"/>
      <c r="C68" s="21" t="s">
        <v>70</v>
      </c>
      <c r="D68" s="22">
        <v>600000.0</v>
      </c>
      <c r="E68" s="23"/>
      <c r="F68" s="23"/>
      <c r="G68" s="23"/>
      <c r="H68" s="23"/>
      <c r="I68" s="23"/>
      <c r="J68" s="23"/>
      <c r="K68" s="23"/>
      <c r="L68" s="23"/>
      <c r="M68" s="23"/>
      <c r="N68" s="23">
        <v>114201.06</v>
      </c>
      <c r="O68" s="23"/>
      <c r="P68" s="19">
        <f t="shared" si="3"/>
        <v>114201.06</v>
      </c>
      <c r="Q68" s="24"/>
      <c r="R68" s="24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ht="15.75" customHeight="1">
      <c r="A69" s="1"/>
      <c r="B69" s="1"/>
      <c r="C69" s="21" t="s">
        <v>71</v>
      </c>
      <c r="D69" s="22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19">
        <f t="shared" si="3"/>
        <v>0</v>
      </c>
      <c r="Q69" s="24"/>
      <c r="R69" s="24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ht="15.75" customHeight="1">
      <c r="A70" s="1"/>
      <c r="B70" s="1"/>
      <c r="C70" s="21" t="s">
        <v>72</v>
      </c>
      <c r="D70" s="22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19">
        <f t="shared" si="3"/>
        <v>0</v>
      </c>
      <c r="Q70" s="24"/>
      <c r="R70" s="24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ht="15.75" customHeight="1">
      <c r="A71" s="1"/>
      <c r="B71" s="1"/>
      <c r="C71" s="21" t="s">
        <v>73</v>
      </c>
      <c r="D71" s="22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19">
        <f t="shared" si="3"/>
        <v>0</v>
      </c>
      <c r="Q71" s="24"/>
      <c r="R71" s="24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ht="15.75" customHeight="1">
      <c r="A72" s="1"/>
      <c r="B72" s="1"/>
      <c r="C72" s="17" t="s">
        <v>74</v>
      </c>
      <c r="D72" s="27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19">
        <f t="shared" si="3"/>
        <v>0</v>
      </c>
      <c r="Q72" s="24"/>
      <c r="R72" s="24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ht="15.75" customHeight="1">
      <c r="A73" s="1"/>
      <c r="B73" s="1"/>
      <c r="C73" s="21" t="s">
        <v>75</v>
      </c>
      <c r="D73" s="22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19">
        <f t="shared" si="3"/>
        <v>0</v>
      </c>
      <c r="Q73" s="24"/>
      <c r="R73" s="24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ht="15.75" customHeight="1">
      <c r="A74" s="1"/>
      <c r="B74" s="1"/>
      <c r="C74" s="21" t="s">
        <v>76</v>
      </c>
      <c r="D74" s="22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19">
        <f t="shared" si="3"/>
        <v>0</v>
      </c>
      <c r="Q74" s="24"/>
      <c r="R74" s="24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ht="15.75" customHeight="1">
      <c r="A75" s="1"/>
      <c r="B75" s="1"/>
      <c r="C75" s="17" t="s">
        <v>77</v>
      </c>
      <c r="D75" s="22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19">
        <f t="shared" si="3"/>
        <v>0</v>
      </c>
      <c r="Q75" s="24"/>
      <c r="R75" s="24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ht="15.75" customHeight="1">
      <c r="A76" s="1"/>
      <c r="B76" s="1"/>
      <c r="C76" s="21" t="s">
        <v>78</v>
      </c>
      <c r="D76" s="22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19">
        <f t="shared" si="3"/>
        <v>0</v>
      </c>
      <c r="Q76" s="24"/>
      <c r="R76" s="24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ht="15.75" customHeight="1">
      <c r="A77" s="1"/>
      <c r="B77" s="1"/>
      <c r="C77" s="21" t="s">
        <v>79</v>
      </c>
      <c r="D77" s="22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19">
        <f t="shared" si="3"/>
        <v>0</v>
      </c>
      <c r="Q77" s="24"/>
      <c r="R77" s="24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ht="15.75" customHeight="1">
      <c r="A78" s="1"/>
      <c r="B78" s="1"/>
      <c r="C78" s="21" t="s">
        <v>80</v>
      </c>
      <c r="D78" s="22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19">
        <f t="shared" si="3"/>
        <v>0</v>
      </c>
      <c r="Q78" s="24"/>
      <c r="R78" s="24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ht="15.75" customHeight="1">
      <c r="A79" s="1"/>
      <c r="B79" s="1"/>
      <c r="C79" s="29" t="s">
        <v>81</v>
      </c>
      <c r="D79" s="30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19">
        <f t="shared" si="3"/>
        <v>0</v>
      </c>
      <c r="Q79" s="24"/>
      <c r="R79" s="24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ht="15.75" customHeight="1">
      <c r="A80" s="1"/>
      <c r="B80" s="1"/>
      <c r="C80" s="21"/>
      <c r="D80" s="31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19">
        <f t="shared" si="3"/>
        <v>0</v>
      </c>
      <c r="Q80" s="24"/>
      <c r="R80" s="24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ht="15.75" customHeight="1">
      <c r="A81" s="1"/>
      <c r="B81" s="1"/>
      <c r="C81" s="17" t="s">
        <v>82</v>
      </c>
      <c r="D81" s="27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19">
        <f t="shared" si="3"/>
        <v>0</v>
      </c>
      <c r="Q81" s="24"/>
      <c r="R81" s="24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ht="15.75" customHeight="1">
      <c r="A82" s="1"/>
      <c r="B82" s="1"/>
      <c r="C82" s="17" t="s">
        <v>83</v>
      </c>
      <c r="D82" s="27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19">
        <f t="shared" si="3"/>
        <v>0</v>
      </c>
      <c r="Q82" s="24"/>
      <c r="R82" s="24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ht="15.75" customHeight="1">
      <c r="A83" s="1"/>
      <c r="B83" s="1"/>
      <c r="C83" s="21" t="s">
        <v>84</v>
      </c>
      <c r="D83" s="22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19">
        <f t="shared" si="3"/>
        <v>0</v>
      </c>
      <c r="Q83" s="24"/>
      <c r="R83" s="24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ht="15.75" customHeight="1">
      <c r="A84" s="1"/>
      <c r="B84" s="1"/>
      <c r="C84" s="21" t="s">
        <v>85</v>
      </c>
      <c r="D84" s="22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19">
        <f t="shared" si="3"/>
        <v>0</v>
      </c>
      <c r="Q84" s="24"/>
      <c r="R84" s="24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ht="15.75" customHeight="1">
      <c r="A85" s="1"/>
      <c r="B85" s="1"/>
      <c r="C85" s="17" t="s">
        <v>86</v>
      </c>
      <c r="D85" s="27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19">
        <f t="shared" si="3"/>
        <v>0</v>
      </c>
      <c r="Q85" s="24"/>
      <c r="R85" s="24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ht="15.75" customHeight="1">
      <c r="A86" s="1"/>
      <c r="B86" s="1"/>
      <c r="C86" s="21" t="s">
        <v>87</v>
      </c>
      <c r="D86" s="22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19">
        <f t="shared" si="3"/>
        <v>0</v>
      </c>
      <c r="Q86" s="24"/>
      <c r="R86" s="24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ht="15.75" customHeight="1">
      <c r="A87" s="1"/>
      <c r="B87" s="1"/>
      <c r="C87" s="21" t="s">
        <v>88</v>
      </c>
      <c r="D87" s="22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19">
        <f t="shared" si="3"/>
        <v>0</v>
      </c>
      <c r="Q87" s="24"/>
      <c r="R87" s="24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ht="15.75" customHeight="1">
      <c r="A88" s="1"/>
      <c r="B88" s="1"/>
      <c r="C88" s="17" t="s">
        <v>89</v>
      </c>
      <c r="D88" s="27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19">
        <f t="shared" si="3"/>
        <v>0</v>
      </c>
      <c r="Q88" s="24"/>
      <c r="R88" s="24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ht="15.75" customHeight="1">
      <c r="A89" s="1"/>
      <c r="B89" s="1"/>
      <c r="C89" s="21" t="s">
        <v>90</v>
      </c>
      <c r="D89" s="22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19">
        <f t="shared" si="3"/>
        <v>0</v>
      </c>
      <c r="Q89" s="24"/>
      <c r="R89" s="24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ht="15.75" customHeight="1">
      <c r="A90" s="1"/>
      <c r="B90" s="1"/>
      <c r="C90" s="29" t="s">
        <v>91</v>
      </c>
      <c r="D90" s="30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19">
        <f t="shared" si="3"/>
        <v>0</v>
      </c>
      <c r="Q90" s="24"/>
      <c r="R90" s="24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ht="15.75" customHeight="1">
      <c r="A91" s="1"/>
      <c r="B91" s="1"/>
      <c r="C91" s="32"/>
      <c r="D91" s="33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5">
        <f t="shared" si="3"/>
        <v>0</v>
      </c>
      <c r="Q91" s="24"/>
      <c r="R91" s="24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ht="15.75" customHeight="1">
      <c r="A92" s="36"/>
      <c r="B92" s="36"/>
      <c r="C92" s="37" t="s">
        <v>92</v>
      </c>
      <c r="D92" s="38">
        <f>+D15+D21+D31+D41+D57+D67</f>
        <v>1094220384</v>
      </c>
      <c r="E92" s="38">
        <f t="shared" ref="E92:M92" si="9">+E15+E21+E31+E41+E57</f>
        <v>31894986.04</v>
      </c>
      <c r="F92" s="38">
        <f t="shared" si="9"/>
        <v>58171850.17</v>
      </c>
      <c r="G92" s="38">
        <f t="shared" si="9"/>
        <v>82161339.72</v>
      </c>
      <c r="H92" s="38">
        <f t="shared" si="9"/>
        <v>63937449.86</v>
      </c>
      <c r="I92" s="38">
        <f t="shared" si="9"/>
        <v>65377989.35</v>
      </c>
      <c r="J92" s="38">
        <f t="shared" si="9"/>
        <v>66518920.32</v>
      </c>
      <c r="K92" s="38">
        <f t="shared" si="9"/>
        <v>73506718.66</v>
      </c>
      <c r="L92" s="38">
        <f t="shared" si="9"/>
        <v>77859392.28</v>
      </c>
      <c r="M92" s="38">
        <f t="shared" si="9"/>
        <v>95318938.14</v>
      </c>
      <c r="N92" s="38">
        <f t="shared" ref="N92:O92" si="10">+N15+N21+N31+N41+N57+N67</f>
        <v>125498314</v>
      </c>
      <c r="O92" s="38">
        <f t="shared" si="10"/>
        <v>156533488.4</v>
      </c>
      <c r="P92" s="39">
        <f>+P15+P21+P31+P41+P57</f>
        <v>896665185.9</v>
      </c>
      <c r="Q92" s="40"/>
      <c r="R92" s="41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</row>
    <row r="93" ht="15.75" customHeight="1">
      <c r="A93" s="1"/>
      <c r="B93" s="1"/>
      <c r="C93" s="1"/>
      <c r="D93" s="1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ht="15.75" customHeight="1">
      <c r="A94" s="1"/>
      <c r="B94" s="1"/>
      <c r="C94" s="1"/>
      <c r="D94" s="1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ht="15.75" customHeight="1">
      <c r="A95" s="1"/>
      <c r="B95" s="1"/>
      <c r="C95" s="42" t="s">
        <v>93</v>
      </c>
      <c r="D95" s="43"/>
      <c r="E95" s="43"/>
      <c r="F95" s="43"/>
      <c r="G95" s="43"/>
      <c r="H95" s="1"/>
      <c r="I95" s="1"/>
      <c r="J95" s="1"/>
      <c r="K95" s="1"/>
      <c r="L95" s="1"/>
      <c r="M95" s="1"/>
      <c r="N95" s="1"/>
      <c r="O95" s="1"/>
      <c r="P95" s="24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ht="15.75" customHeight="1">
      <c r="A96" s="1"/>
      <c r="B96" s="1"/>
      <c r="C96" s="44" t="s">
        <v>94</v>
      </c>
      <c r="D96" s="43"/>
      <c r="E96" s="43"/>
      <c r="F96" s="43"/>
      <c r="G96" s="43"/>
      <c r="H96" s="1"/>
      <c r="I96" s="1"/>
      <c r="J96" s="1"/>
      <c r="K96" s="1"/>
      <c r="L96" s="1"/>
      <c r="M96" s="1"/>
      <c r="N96" s="1"/>
      <c r="O96" s="45"/>
      <c r="P96" s="45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ht="15.75" customHeight="1">
      <c r="A97" s="1"/>
      <c r="B97" s="1"/>
      <c r="C97" s="44" t="s">
        <v>95</v>
      </c>
      <c r="D97" s="43"/>
      <c r="E97" s="43"/>
      <c r="F97" s="43"/>
      <c r="G97" s="43"/>
      <c r="H97" s="1"/>
      <c r="I97" s="1"/>
      <c r="J97" s="1"/>
      <c r="K97" s="1"/>
      <c r="L97" s="1"/>
      <c r="M97" s="1"/>
      <c r="N97" s="1"/>
      <c r="O97" s="45"/>
      <c r="P97" s="45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ht="15.75" customHeight="1">
      <c r="A98" s="1"/>
      <c r="B98" s="1"/>
      <c r="C98" s="44" t="s">
        <v>96</v>
      </c>
      <c r="D98" s="43"/>
      <c r="E98" s="43"/>
      <c r="F98" s="43"/>
      <c r="G98" s="4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ht="15.75" customHeight="1">
      <c r="A99" s="1"/>
      <c r="B99" s="1"/>
      <c r="C99" s="44" t="s">
        <v>97</v>
      </c>
      <c r="D99" s="43"/>
      <c r="E99" s="43"/>
      <c r="F99" s="43"/>
      <c r="G99" s="4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ht="15.75" customHeight="1">
      <c r="A100" s="1"/>
      <c r="B100" s="1"/>
      <c r="C100" s="44"/>
      <c r="D100" s="43"/>
      <c r="E100" s="43"/>
      <c r="F100" s="43"/>
      <c r="G100" s="4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4">
    <mergeCell ref="C7:D7"/>
    <mergeCell ref="C8:P8"/>
    <mergeCell ref="C9:P9"/>
    <mergeCell ref="C10:P10"/>
  </mergeCells>
  <printOptions/>
  <pageMargins bottom="0.6116504854368933" footer="0.0" header="0.0" left="0.2755905511811024" right="0.17" top="0.15748031496062992"/>
  <pageSetup scale="5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