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sDpgI2s5ioNA7HHXKXOGOo/3JlQ=="/>
    </ext>
  </extLst>
</workbook>
</file>

<file path=xl/sharedStrings.xml><?xml version="1.0" encoding="utf-8"?>
<sst xmlns="http://schemas.openxmlformats.org/spreadsheetml/2006/main" count="99" uniqueCount="99">
  <si>
    <t>DESDE 01  DE ENERO HASTA 30  DE OCTUBRE  DEL  AÑO 2022</t>
  </si>
  <si>
    <t xml:space="preserve">Ejecución de Gastos y Aplicaciones Financieras </t>
  </si>
  <si>
    <t>VALORES En RD$</t>
  </si>
  <si>
    <t>Detalle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</si>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</sst>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4">
    <font>
      <sz val="11.0"/>
      <color theme="1"/>
      <name val="Calibri"/>
      <scheme val="minor"/>
    </font>
    <font>
      <b/>
      <sz val="14.0"/>
      <color theme="1"/>
      <name val="Book Antiqua"/>
    </font>
    <font>
      <sz val="14.0"/>
      <color theme="1"/>
      <name val="Book Antiqua"/>
    </font>
    <font>
      <sz val="14.0"/>
      <color theme="1"/>
      <name val="Calibri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1" numFmtId="0" xfId="0" applyAlignment="1" applyBorder="1" applyFill="1" applyFont="1">
      <alignment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0" fillId="0" fontId="2" numFmtId="164" xfId="0" applyFont="1" applyNumberFormat="1"/>
    <xf borderId="2" fillId="0" fontId="1" numFmtId="0" xfId="0" applyAlignment="1" applyBorder="1" applyFont="1">
      <alignment horizontal="left" shrinkToFit="0" vertical="center" wrapText="1"/>
    </xf>
    <xf borderId="2" fillId="0" fontId="1" numFmtId="164" xfId="0" applyAlignment="1" applyBorder="1" applyFont="1" applyNumberFormat="1">
      <alignment horizontal="left" shrinkToFit="0" vertical="center" wrapText="1"/>
    </xf>
    <xf borderId="2" fillId="0" fontId="1" numFmtId="164" xfId="0" applyAlignment="1" applyBorder="1" applyFont="1" applyNumberFormat="1">
      <alignment horizontal="center" shrinkToFit="0" vertical="center" wrapText="1"/>
    </xf>
    <xf borderId="2" fillId="0" fontId="1" numFmtId="164" xfId="0" applyBorder="1" applyFont="1" applyNumberFormat="1"/>
    <xf borderId="3" fillId="0" fontId="1" numFmtId="0" xfId="0" applyAlignment="1" applyBorder="1" applyFont="1">
      <alignment horizontal="left" shrinkToFit="0" vertical="center" wrapText="1"/>
    </xf>
    <xf borderId="3" fillId="0" fontId="1" numFmtId="164" xfId="0" applyAlignment="1" applyBorder="1" applyFont="1" applyNumberFormat="1">
      <alignment shrinkToFit="0" vertical="center" wrapText="1"/>
    </xf>
    <xf borderId="3" fillId="0" fontId="1" numFmtId="164" xfId="0" applyBorder="1" applyFont="1" applyNumberFormat="1"/>
    <xf borderId="0" fillId="0" fontId="2" numFmtId="9" xfId="0" applyFont="1" applyNumberFormat="1"/>
    <xf borderId="3" fillId="0" fontId="2" numFmtId="0" xfId="0" applyAlignment="1" applyBorder="1" applyFont="1">
      <alignment horizontal="left" shrinkToFit="0" vertical="center" wrapText="1"/>
    </xf>
    <xf borderId="3" fillId="0" fontId="2" numFmtId="164" xfId="0" applyAlignment="1" applyBorder="1" applyFont="1" applyNumberFormat="1">
      <alignment shrinkToFit="0" vertical="center" wrapText="1"/>
    </xf>
    <xf borderId="3" fillId="0" fontId="2" numFmtId="164" xfId="0" applyBorder="1" applyFont="1" applyNumberFormat="1"/>
    <xf borderId="0" fillId="0" fontId="2" numFmtId="4" xfId="0" applyFont="1" applyNumberFormat="1"/>
    <xf borderId="3" fillId="0" fontId="2" numFmtId="4" xfId="0" applyBorder="1" applyFont="1" applyNumberFormat="1"/>
    <xf borderId="3" fillId="0" fontId="2" numFmtId="4" xfId="0" applyAlignment="1" applyBorder="1" applyFont="1" applyNumberFormat="1">
      <alignment shrinkToFit="0" vertical="center" wrapText="1"/>
    </xf>
    <xf borderId="3" fillId="0" fontId="1" numFmtId="165" xfId="0" applyAlignment="1" applyBorder="1" applyFont="1" applyNumberFormat="1">
      <alignment shrinkToFit="0" vertical="center" wrapText="1"/>
    </xf>
    <xf borderId="3" fillId="0" fontId="1" numFmtId="165" xfId="0" applyAlignment="1" applyBorder="1" applyFont="1" applyNumberFormat="1">
      <alignment horizontal="center" shrinkToFit="0" vertical="center" wrapText="1"/>
    </xf>
    <xf borderId="3" fillId="0" fontId="2" numFmtId="165" xfId="0" applyAlignment="1" applyBorder="1" applyFont="1" applyNumberFormat="1">
      <alignment shrinkToFit="0" vertical="center" wrapText="1"/>
    </xf>
    <xf borderId="4" fillId="0" fontId="2" numFmtId="0" xfId="0" applyBorder="1" applyFont="1"/>
    <xf borderId="4" fillId="0" fontId="2" numFmtId="164" xfId="0" applyBorder="1" applyFont="1" applyNumberFormat="1"/>
    <xf borderId="4" fillId="0" fontId="1" numFmtId="164" xfId="0" applyBorder="1" applyFont="1" applyNumberFormat="1"/>
    <xf borderId="1" fillId="2" fontId="1" numFmtId="0" xfId="0" applyAlignment="1" applyBorder="1" applyFont="1">
      <alignment horizontal="left" shrinkToFit="0" vertical="center" wrapText="1"/>
    </xf>
    <xf borderId="1" fillId="2" fontId="1" numFmtId="164" xfId="0" applyAlignment="1" applyBorder="1" applyFont="1" applyNumberFormat="1">
      <alignment horizontal="center" shrinkToFit="0" vertical="center" wrapText="1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142875</xdr:colOff>
      <xdr:row>108</xdr:row>
      <xdr:rowOff>133350</xdr:rowOff>
    </xdr:from>
    <xdr:ext cx="3771900" cy="819150"/>
    <xdr:grpSp>
      <xdr:nvGrpSpPr>
        <xdr:cNvPr id="2" name="Shape 2" title="Dibujo"/>
        <xdr:cNvGrpSpPr/>
      </xdr:nvGrpSpPr>
      <xdr:grpSpPr>
        <a:xfrm>
          <a:off x="2019375" y="676400"/>
          <a:ext cx="3734700" cy="831300"/>
          <a:chOff x="2019375" y="676400"/>
          <a:chExt cx="3734700" cy="831300"/>
        </a:xfrm>
      </xdr:grpSpPr>
      <xdr:sp>
        <xdr:nvSpPr>
          <xdr:cNvPr id="3" name="Shape 3"/>
          <xdr:cNvSpPr txBox="1"/>
        </xdr:nvSpPr>
        <xdr:spPr>
          <a:xfrm>
            <a:off x="2019375" y="676400"/>
            <a:ext cx="3734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754575" y="695900"/>
            <a:ext cx="2401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9</xdr:col>
      <xdr:colOff>466725</xdr:colOff>
      <xdr:row>108</xdr:row>
      <xdr:rowOff>123825</xdr:rowOff>
    </xdr:from>
    <xdr:ext cx="3676650" cy="847725"/>
    <xdr:grpSp>
      <xdr:nvGrpSpPr>
        <xdr:cNvPr id="2" name="Shape 2" title="Dibujo"/>
        <xdr:cNvGrpSpPr/>
      </xdr:nvGrpSpPr>
      <xdr:grpSpPr>
        <a:xfrm>
          <a:off x="2029175" y="676400"/>
          <a:ext cx="3656400" cy="831300"/>
          <a:chOff x="2029175" y="676400"/>
          <a:chExt cx="3656400" cy="831300"/>
        </a:xfrm>
      </xdr:grpSpPr>
      <xdr:sp>
        <xdr:nvSpPr>
          <xdr:cNvPr id="5" name="Shape 5"/>
          <xdr:cNvSpPr txBox="1"/>
        </xdr:nvSpPr>
        <xdr:spPr>
          <a:xfrm>
            <a:off x="2029175" y="676400"/>
            <a:ext cx="3656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558525" y="705800"/>
            <a:ext cx="2578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85725</xdr:colOff>
      <xdr:row>0</xdr:row>
      <xdr:rowOff>19050</xdr:rowOff>
    </xdr:from>
    <xdr:ext cx="3400425" cy="2428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40.0"/>
    <col customWidth="1" min="2" max="2" width="19.71"/>
    <col customWidth="1" min="3" max="3" width="16.43"/>
    <col customWidth="1" min="4" max="4" width="16.14"/>
    <col customWidth="1" min="5" max="5" width="16.71"/>
    <col customWidth="1" min="6" max="6" width="17.0"/>
    <col customWidth="1" min="7" max="9" width="16.86"/>
    <col customWidth="1" min="10" max="10" width="17.0"/>
    <col customWidth="1" min="11" max="11" width="19.43"/>
    <col customWidth="1" min="12" max="12" width="18.14"/>
    <col customWidth="1" min="13" max="13" width="19.71"/>
    <col customWidth="1" min="14" max="14" width="16.57"/>
    <col customWidth="1" min="15" max="15" width="21.0"/>
    <col customWidth="1" min="16" max="23" width="6.0"/>
    <col customWidth="1" min="24" max="25" width="7.0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2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2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8.75" customHeight="1">
      <c r="A13" s="1" t="s"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1" t="s">
        <v>1</v>
      </c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4" t="s">
        <v>2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5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6" t="s">
        <v>3</v>
      </c>
      <c r="B17" s="7" t="s">
        <v>4</v>
      </c>
      <c r="C17" s="7" t="s">
        <v>5</v>
      </c>
      <c r="D17" s="7" t="s">
        <v>6</v>
      </c>
      <c r="E17" s="7" t="s">
        <v>7</v>
      </c>
      <c r="F17" s="7" t="s">
        <v>8</v>
      </c>
      <c r="G17" s="7" t="s">
        <v>9</v>
      </c>
      <c r="H17" s="7" t="s">
        <v>10</v>
      </c>
      <c r="I17" s="7" t="s">
        <v>11</v>
      </c>
      <c r="J17" s="7" t="s">
        <v>12</v>
      </c>
      <c r="K17" s="7" t="s">
        <v>13</v>
      </c>
      <c r="L17" s="7" t="s">
        <v>14</v>
      </c>
      <c r="M17" s="7" t="s">
        <v>15</v>
      </c>
      <c r="N17" s="5"/>
      <c r="O17" s="2"/>
      <c r="P17" s="2"/>
      <c r="Q17" s="2"/>
      <c r="R17" s="2"/>
      <c r="S17" s="2"/>
      <c r="T17" s="2"/>
      <c r="U17" s="2"/>
      <c r="V17" s="2"/>
      <c r="W17" s="2"/>
      <c r="X17" s="8"/>
      <c r="Y17" s="8"/>
      <c r="Z17" s="2"/>
    </row>
    <row r="18">
      <c r="A18" s="9" t="s">
        <v>16</v>
      </c>
      <c r="B18" s="10">
        <f>+B19+B25+B35+B45+B61+B71+67000000</f>
        <v>1161220384</v>
      </c>
      <c r="C18" s="10">
        <f t="shared" ref="C18:L18" si="1">+C19+C25+C35+C45+C61+C71</f>
        <v>31894986.04</v>
      </c>
      <c r="D18" s="10">
        <f t="shared" si="1"/>
        <v>58171850.17</v>
      </c>
      <c r="E18" s="10">
        <f t="shared" si="1"/>
        <v>82161339.72</v>
      </c>
      <c r="F18" s="10">
        <f t="shared" si="1"/>
        <v>63937449.86</v>
      </c>
      <c r="G18" s="10">
        <f t="shared" si="1"/>
        <v>65377989.35</v>
      </c>
      <c r="H18" s="10">
        <f t="shared" si="1"/>
        <v>66518920.32</v>
      </c>
      <c r="I18" s="10">
        <f t="shared" si="1"/>
        <v>73506718.66</v>
      </c>
      <c r="J18" s="11">
        <f t="shared" si="1"/>
        <v>77859392.28</v>
      </c>
      <c r="K18" s="10">
        <f t="shared" si="1"/>
        <v>95318938.14</v>
      </c>
      <c r="L18" s="10">
        <f t="shared" si="1"/>
        <v>125498314</v>
      </c>
      <c r="M18" s="12">
        <f t="shared" ref="M18:M95" si="3">SUM(C18:L18)</f>
        <v>740245898.5</v>
      </c>
      <c r="N18" s="2"/>
      <c r="O18" s="2"/>
      <c r="P18" s="8"/>
      <c r="Q18" s="2"/>
      <c r="R18" s="8"/>
      <c r="S18" s="8"/>
      <c r="T18" s="8"/>
      <c r="U18" s="8"/>
      <c r="V18" s="8"/>
      <c r="W18" s="8"/>
      <c r="X18" s="8"/>
      <c r="Y18" s="8"/>
      <c r="Z18" s="2"/>
    </row>
    <row r="19">
      <c r="A19" s="13" t="s">
        <v>17</v>
      </c>
      <c r="B19" s="14">
        <f t="shared" ref="B19:L19" si="2">+B20+B21+B22+B23+B24</f>
        <v>488049679</v>
      </c>
      <c r="C19" s="14">
        <f t="shared" si="2"/>
        <v>31894986.04</v>
      </c>
      <c r="D19" s="14">
        <f t="shared" si="2"/>
        <v>32285592.43</v>
      </c>
      <c r="E19" s="14">
        <f t="shared" si="2"/>
        <v>33632956.44</v>
      </c>
      <c r="F19" s="14">
        <f t="shared" si="2"/>
        <v>35344103.1</v>
      </c>
      <c r="G19" s="14">
        <f t="shared" si="2"/>
        <v>35598053.66</v>
      </c>
      <c r="H19" s="14">
        <f t="shared" si="2"/>
        <v>37044085.77</v>
      </c>
      <c r="I19" s="14">
        <f t="shared" si="2"/>
        <v>43457789.21</v>
      </c>
      <c r="J19" s="14">
        <f t="shared" si="2"/>
        <v>39680948.67</v>
      </c>
      <c r="K19" s="14">
        <f t="shared" si="2"/>
        <v>41197668.97</v>
      </c>
      <c r="L19" s="14">
        <f t="shared" si="2"/>
        <v>39963323.02</v>
      </c>
      <c r="M19" s="15">
        <f t="shared" si="3"/>
        <v>370099507.3</v>
      </c>
      <c r="N19" s="2"/>
      <c r="O19" s="2"/>
      <c r="P19" s="16"/>
      <c r="Q19" s="2"/>
      <c r="R19" s="2"/>
      <c r="S19" s="2"/>
      <c r="T19" s="2"/>
      <c r="U19" s="2"/>
      <c r="V19" s="2"/>
      <c r="W19" s="2"/>
      <c r="X19" s="2"/>
      <c r="Y19" s="2"/>
      <c r="Z19" s="8"/>
    </row>
    <row r="20">
      <c r="A20" s="17" t="s">
        <v>18</v>
      </c>
      <c r="B20" s="18">
        <v>4.22711925E8</v>
      </c>
      <c r="C20" s="19">
        <v>2.72464816E7</v>
      </c>
      <c r="D20" s="19">
        <v>2.76312219E7</v>
      </c>
      <c r="E20" s="19">
        <v>2.869995113E7</v>
      </c>
      <c r="F20" s="19">
        <v>3.033665375E7</v>
      </c>
      <c r="G20" s="19">
        <v>3.047728489E7</v>
      </c>
      <c r="H20" s="19">
        <v>3.164082307E7</v>
      </c>
      <c r="I20" s="19">
        <v>3.771396719E7</v>
      </c>
      <c r="J20" s="19">
        <v>3.397917891E7</v>
      </c>
      <c r="K20" s="19">
        <v>3.544654128E7</v>
      </c>
      <c r="L20" s="19">
        <v>3.422429082E7</v>
      </c>
      <c r="M20" s="15">
        <f t="shared" si="3"/>
        <v>317396394.5</v>
      </c>
      <c r="N20" s="20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17" t="s">
        <v>19</v>
      </c>
      <c r="B21" s="18">
        <v>7633435.0</v>
      </c>
      <c r="C21" s="19">
        <v>507291.06</v>
      </c>
      <c r="D21" s="19">
        <v>456000.0</v>
      </c>
      <c r="E21" s="19">
        <v>573582.12</v>
      </c>
      <c r="F21" s="19">
        <v>542291.06</v>
      </c>
      <c r="G21" s="19">
        <v>491000.0</v>
      </c>
      <c r="H21" s="19">
        <v>593582.12</v>
      </c>
      <c r="I21" s="19">
        <v>542291.06</v>
      </c>
      <c r="J21" s="19">
        <v>542291.06</v>
      </c>
      <c r="K21" s="19">
        <v>542291.06</v>
      </c>
      <c r="L21" s="19">
        <v>542291.06</v>
      </c>
      <c r="M21" s="15">
        <f t="shared" si="3"/>
        <v>5332910.6</v>
      </c>
      <c r="N21" s="20"/>
      <c r="O21" s="20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17" t="s">
        <v>20</v>
      </c>
      <c r="B22" s="18">
        <v>300000.0</v>
      </c>
      <c r="C22" s="19">
        <v>0.0</v>
      </c>
      <c r="D22" s="19">
        <v>0.0</v>
      </c>
      <c r="E22" s="19"/>
      <c r="F22" s="19">
        <v>0.0</v>
      </c>
      <c r="G22" s="19">
        <v>0.0</v>
      </c>
      <c r="H22" s="19">
        <v>0.0</v>
      </c>
      <c r="I22" s="19">
        <v>0.0</v>
      </c>
      <c r="J22" s="19"/>
      <c r="K22" s="19"/>
      <c r="L22" s="19">
        <v>0.0</v>
      </c>
      <c r="M22" s="15">
        <f t="shared" si="3"/>
        <v>0</v>
      </c>
      <c r="N22" s="20"/>
      <c r="O22" s="20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7" t="s">
        <v>21</v>
      </c>
      <c r="B23" s="18">
        <v>0.0</v>
      </c>
      <c r="C23" s="19">
        <v>0.0</v>
      </c>
      <c r="D23" s="19">
        <v>0.0</v>
      </c>
      <c r="E23" s="19"/>
      <c r="F23" s="19">
        <v>0.0</v>
      </c>
      <c r="G23" s="19">
        <v>0.0</v>
      </c>
      <c r="H23" s="19">
        <v>0.0</v>
      </c>
      <c r="I23" s="19">
        <v>0.0</v>
      </c>
      <c r="J23" s="19"/>
      <c r="K23" s="19"/>
      <c r="L23" s="19">
        <v>0.0</v>
      </c>
      <c r="M23" s="15">
        <f t="shared" si="3"/>
        <v>0</v>
      </c>
      <c r="N23" s="20"/>
      <c r="O23" s="20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17" t="s">
        <v>22</v>
      </c>
      <c r="B24" s="18">
        <v>5.7404319E7</v>
      </c>
      <c r="C24" s="19">
        <v>4141213.38</v>
      </c>
      <c r="D24" s="19">
        <v>4198370.53</v>
      </c>
      <c r="E24" s="19">
        <v>4359423.19</v>
      </c>
      <c r="F24" s="19">
        <v>4465158.29</v>
      </c>
      <c r="G24" s="19">
        <v>4629768.77</v>
      </c>
      <c r="H24" s="19">
        <v>4809680.58</v>
      </c>
      <c r="I24" s="19">
        <v>5201530.96</v>
      </c>
      <c r="J24" s="19">
        <v>5159478.7</v>
      </c>
      <c r="K24" s="19">
        <v>5208836.63</v>
      </c>
      <c r="L24" s="19">
        <v>5196741.14</v>
      </c>
      <c r="M24" s="15">
        <f t="shared" si="3"/>
        <v>47370202.17</v>
      </c>
      <c r="N24" s="20"/>
      <c r="O24" s="20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3" t="s">
        <v>23</v>
      </c>
      <c r="B25" s="14">
        <f t="shared" ref="B25:L25" si="4">+B26+B27+B28+B29+B30+B31+B32+B33+B34</f>
        <v>64906220</v>
      </c>
      <c r="C25" s="14">
        <f t="shared" si="4"/>
        <v>0</v>
      </c>
      <c r="D25" s="14">
        <f t="shared" si="4"/>
        <v>1635275.69</v>
      </c>
      <c r="E25" s="14">
        <f t="shared" si="4"/>
        <v>1659260.69</v>
      </c>
      <c r="F25" s="14">
        <f t="shared" si="4"/>
        <v>1600574.04</v>
      </c>
      <c r="G25" s="14">
        <f t="shared" si="4"/>
        <v>1737377.2</v>
      </c>
      <c r="H25" s="14">
        <f t="shared" si="4"/>
        <v>1616366.48</v>
      </c>
      <c r="I25" s="14">
        <f t="shared" si="4"/>
        <v>2922753</v>
      </c>
      <c r="J25" s="14">
        <f t="shared" si="4"/>
        <v>4665487.13</v>
      </c>
      <c r="K25" s="14">
        <f t="shared" si="4"/>
        <v>3380604.55</v>
      </c>
      <c r="L25" s="14">
        <f t="shared" si="4"/>
        <v>5479296.11</v>
      </c>
      <c r="M25" s="15">
        <f t="shared" si="3"/>
        <v>24696994.89</v>
      </c>
      <c r="N25" s="20"/>
      <c r="O25" s="20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7" t="s">
        <v>24</v>
      </c>
      <c r="B26" s="21">
        <v>1.3381881E7</v>
      </c>
      <c r="C26" s="19"/>
      <c r="D26" s="19">
        <v>1635275.69</v>
      </c>
      <c r="E26" s="19">
        <v>1176060.69</v>
      </c>
      <c r="F26" s="19">
        <v>730561.84</v>
      </c>
      <c r="G26" s="19">
        <v>970329.75</v>
      </c>
      <c r="H26" s="19">
        <v>975295.58</v>
      </c>
      <c r="I26" s="19">
        <v>1421254.62</v>
      </c>
      <c r="J26" s="19">
        <v>1231355.39</v>
      </c>
      <c r="K26" s="19">
        <v>1120543.45</v>
      </c>
      <c r="L26" s="19">
        <v>1117521.4</v>
      </c>
      <c r="M26" s="15">
        <f t="shared" si="3"/>
        <v>10378198.41</v>
      </c>
      <c r="N26" s="20"/>
      <c r="O26" s="20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7" t="s">
        <v>25</v>
      </c>
      <c r="B27" s="18">
        <v>2340160.0</v>
      </c>
      <c r="C27" s="19"/>
      <c r="D27" s="19"/>
      <c r="E27" s="19">
        <v>0.0</v>
      </c>
      <c r="F27" s="19">
        <v>353752.2</v>
      </c>
      <c r="G27" s="19">
        <v>0.0</v>
      </c>
      <c r="H27" s="19">
        <v>260120.0</v>
      </c>
      <c r="I27" s="19">
        <v>253280.0</v>
      </c>
      <c r="J27" s="19">
        <v>89760.0</v>
      </c>
      <c r="K27" s="19">
        <v>0.0</v>
      </c>
      <c r="L27" s="19">
        <v>276950.0</v>
      </c>
      <c r="M27" s="15">
        <f t="shared" si="3"/>
        <v>1233862.2</v>
      </c>
      <c r="N27" s="20"/>
      <c r="O27" s="20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7" t="s">
        <v>26</v>
      </c>
      <c r="B28" s="18">
        <v>2824000.0</v>
      </c>
      <c r="C28" s="19"/>
      <c r="D28" s="19"/>
      <c r="E28" s="19">
        <v>0.0</v>
      </c>
      <c r="F28" s="19">
        <v>0.0</v>
      </c>
      <c r="G28" s="19">
        <v>0.0</v>
      </c>
      <c r="H28" s="19">
        <v>76800.0</v>
      </c>
      <c r="I28" s="19">
        <v>0.0</v>
      </c>
      <c r="J28" s="19">
        <v>0.0</v>
      </c>
      <c r="K28" s="19">
        <v>191600.0</v>
      </c>
      <c r="L28" s="19">
        <v>0.0</v>
      </c>
      <c r="M28" s="15">
        <f t="shared" si="3"/>
        <v>268400</v>
      </c>
      <c r="N28" s="20"/>
      <c r="O28" s="20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8.0" customHeight="1">
      <c r="A29" s="17" t="s">
        <v>27</v>
      </c>
      <c r="B29" s="18">
        <v>869798.0</v>
      </c>
      <c r="C29" s="19"/>
      <c r="D29" s="19"/>
      <c r="E29" s="19">
        <v>0.0</v>
      </c>
      <c r="F29" s="19">
        <v>0.0</v>
      </c>
      <c r="G29" s="19">
        <v>0.0</v>
      </c>
      <c r="H29" s="19">
        <v>0.0</v>
      </c>
      <c r="I29" s="19">
        <v>0.0</v>
      </c>
      <c r="J29" s="19">
        <v>0.0</v>
      </c>
      <c r="K29" s="19">
        <v>0.0</v>
      </c>
      <c r="L29" s="19">
        <v>5160.0</v>
      </c>
      <c r="M29" s="15">
        <f t="shared" si="3"/>
        <v>5160</v>
      </c>
      <c r="N29" s="20"/>
      <c r="O29" s="20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7" t="s">
        <v>28</v>
      </c>
      <c r="B30" s="18">
        <v>1.2085481E7</v>
      </c>
      <c r="C30" s="19"/>
      <c r="D30" s="19"/>
      <c r="E30" s="19">
        <v>483200.0</v>
      </c>
      <c r="F30" s="19">
        <v>176600.0</v>
      </c>
      <c r="G30" s="19">
        <v>309000.0</v>
      </c>
      <c r="H30" s="19">
        <v>0.0</v>
      </c>
      <c r="I30" s="19">
        <v>0.0</v>
      </c>
      <c r="J30" s="19">
        <v>490550.0</v>
      </c>
      <c r="K30" s="19">
        <v>424550.0</v>
      </c>
      <c r="L30" s="19">
        <v>667950.0</v>
      </c>
      <c r="M30" s="15">
        <f t="shared" si="3"/>
        <v>2551850</v>
      </c>
      <c r="N30" s="20"/>
      <c r="O30" s="20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7" t="s">
        <v>29</v>
      </c>
      <c r="B31" s="18">
        <v>3715000.0</v>
      </c>
      <c r="C31" s="19"/>
      <c r="D31" s="19"/>
      <c r="E31" s="19"/>
      <c r="F31" s="19">
        <v>0.0</v>
      </c>
      <c r="G31" s="19">
        <v>153896.55</v>
      </c>
      <c r="H31" s="19">
        <v>0.0</v>
      </c>
      <c r="I31" s="19">
        <v>0.0</v>
      </c>
      <c r="J31" s="19">
        <v>0.0</v>
      </c>
      <c r="K31" s="19">
        <v>0.0</v>
      </c>
      <c r="L31" s="19">
        <v>0.0</v>
      </c>
      <c r="M31" s="15">
        <f t="shared" si="3"/>
        <v>153896.55</v>
      </c>
      <c r="N31" s="20"/>
      <c r="O31" s="20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7" t="s">
        <v>30</v>
      </c>
      <c r="B32" s="18">
        <v>8655000.0</v>
      </c>
      <c r="C32" s="19"/>
      <c r="D32" s="19"/>
      <c r="E32" s="19"/>
      <c r="F32" s="19">
        <v>0.0</v>
      </c>
      <c r="G32" s="19">
        <v>0.0</v>
      </c>
      <c r="H32" s="19">
        <v>0.0</v>
      </c>
      <c r="I32" s="19">
        <v>448460.18</v>
      </c>
      <c r="J32" s="19">
        <v>683211.74</v>
      </c>
      <c r="K32" s="19">
        <v>0.0</v>
      </c>
      <c r="L32" s="19">
        <v>1192960.38</v>
      </c>
      <c r="M32" s="15">
        <f t="shared" si="3"/>
        <v>2324632.3</v>
      </c>
      <c r="N32" s="20"/>
      <c r="O32" s="20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7" t="s">
        <v>31</v>
      </c>
      <c r="B33" s="18">
        <v>6534900.0</v>
      </c>
      <c r="C33" s="19"/>
      <c r="D33" s="19"/>
      <c r="E33" s="19"/>
      <c r="F33" s="19">
        <v>339660.0</v>
      </c>
      <c r="G33" s="19">
        <v>304150.9</v>
      </c>
      <c r="H33" s="19">
        <v>304150.9</v>
      </c>
      <c r="I33" s="19">
        <v>461369.6</v>
      </c>
      <c r="J33" s="19">
        <v>0.0</v>
      </c>
      <c r="K33" s="19">
        <v>342642.5</v>
      </c>
      <c r="L33" s="19">
        <v>585876.23</v>
      </c>
      <c r="M33" s="15">
        <f t="shared" si="3"/>
        <v>2337850.13</v>
      </c>
      <c r="N33" s="20"/>
      <c r="O33" s="20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7" t="s">
        <v>32</v>
      </c>
      <c r="B34" s="22">
        <v>1.45E7</v>
      </c>
      <c r="C34" s="19"/>
      <c r="D34" s="19"/>
      <c r="E34" s="19"/>
      <c r="F34" s="19"/>
      <c r="G34" s="19">
        <v>0.0</v>
      </c>
      <c r="H34" s="19"/>
      <c r="I34" s="19">
        <v>338388.6</v>
      </c>
      <c r="J34" s="19">
        <v>2170610.0</v>
      </c>
      <c r="K34" s="19">
        <v>1301268.6</v>
      </c>
      <c r="L34" s="19">
        <v>1632878.1</v>
      </c>
      <c r="M34" s="15">
        <f t="shared" si="3"/>
        <v>5443145.3</v>
      </c>
      <c r="N34" s="20"/>
      <c r="O34" s="20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3" t="s">
        <v>33</v>
      </c>
      <c r="B35" s="14">
        <f t="shared" ref="B35:F35" si="5">+B36+B37+B38+B39+B40+B41+B42+B43+B44</f>
        <v>148242270</v>
      </c>
      <c r="C35" s="14">
        <f t="shared" si="5"/>
        <v>0</v>
      </c>
      <c r="D35" s="14">
        <f t="shared" si="5"/>
        <v>0</v>
      </c>
      <c r="E35" s="14">
        <f t="shared" si="5"/>
        <v>271837.07</v>
      </c>
      <c r="F35" s="14">
        <f t="shared" si="5"/>
        <v>0</v>
      </c>
      <c r="G35" s="14">
        <f>+G42</f>
        <v>161554.16</v>
      </c>
      <c r="H35" s="14">
        <f>+H42+H37</f>
        <v>723912.78</v>
      </c>
      <c r="I35" s="14">
        <f t="shared" ref="I35:K35" si="6">+I42+I37+I36+I44</f>
        <v>670566.96</v>
      </c>
      <c r="J35" s="14">
        <f t="shared" si="6"/>
        <v>4561142.99</v>
      </c>
      <c r="K35" s="14">
        <f t="shared" si="6"/>
        <v>13164995.68</v>
      </c>
      <c r="L35" s="14">
        <f>+L42+L37+L36+L44+L41+L39</f>
        <v>30766336.64</v>
      </c>
      <c r="M35" s="15">
        <f t="shared" si="3"/>
        <v>50320346.28</v>
      </c>
      <c r="N35" s="20"/>
      <c r="O35" s="20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7" t="s">
        <v>34</v>
      </c>
      <c r="B36" s="18">
        <v>9.626052E7</v>
      </c>
      <c r="C36" s="19"/>
      <c r="D36" s="19"/>
      <c r="E36" s="19">
        <v>0.0</v>
      </c>
      <c r="F36" s="19"/>
      <c r="G36" s="19">
        <v>0.0</v>
      </c>
      <c r="H36" s="19">
        <v>0.0</v>
      </c>
      <c r="I36" s="19">
        <v>50386.0</v>
      </c>
      <c r="J36" s="19">
        <v>0.0</v>
      </c>
      <c r="K36" s="19">
        <v>1.247941608E7</v>
      </c>
      <c r="L36" s="19">
        <v>2.262168481E7</v>
      </c>
      <c r="M36" s="15">
        <f t="shared" si="3"/>
        <v>35151486.89</v>
      </c>
      <c r="N36" s="20"/>
      <c r="O36" s="20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7" t="s">
        <v>35</v>
      </c>
      <c r="B37" s="18">
        <v>3543679.0</v>
      </c>
      <c r="C37" s="19"/>
      <c r="D37" s="19"/>
      <c r="E37" s="19">
        <v>0.0</v>
      </c>
      <c r="F37" s="19"/>
      <c r="G37" s="19">
        <v>0.0</v>
      </c>
      <c r="H37" s="19">
        <v>116112.0</v>
      </c>
      <c r="I37" s="19">
        <v>0.0</v>
      </c>
      <c r="J37" s="19">
        <v>0.0</v>
      </c>
      <c r="K37" s="19">
        <v>0.0</v>
      </c>
      <c r="L37" s="19">
        <v>0.0</v>
      </c>
      <c r="M37" s="15">
        <f t="shared" si="3"/>
        <v>116112</v>
      </c>
      <c r="N37" s="20"/>
      <c r="O37" s="20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7" t="s">
        <v>36</v>
      </c>
      <c r="B38" s="18">
        <v>46000.0</v>
      </c>
      <c r="C38" s="19"/>
      <c r="D38" s="19"/>
      <c r="E38" s="19">
        <v>0.0</v>
      </c>
      <c r="F38" s="19"/>
      <c r="G38" s="19">
        <v>0.0</v>
      </c>
      <c r="H38" s="19">
        <v>0.0</v>
      </c>
      <c r="I38" s="19">
        <v>0.0</v>
      </c>
      <c r="J38" s="19">
        <v>0.0</v>
      </c>
      <c r="K38" s="19">
        <v>0.0</v>
      </c>
      <c r="L38" s="19">
        <v>0.0</v>
      </c>
      <c r="M38" s="15">
        <f t="shared" si="3"/>
        <v>0</v>
      </c>
      <c r="N38" s="20"/>
      <c r="O38" s="20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7" t="s">
        <v>37</v>
      </c>
      <c r="B39" s="18">
        <v>2.09592E7</v>
      </c>
      <c r="C39" s="19"/>
      <c r="D39" s="19"/>
      <c r="E39" s="19">
        <v>0.0</v>
      </c>
      <c r="F39" s="19"/>
      <c r="G39" s="19">
        <v>0.0</v>
      </c>
      <c r="H39" s="19">
        <v>0.0</v>
      </c>
      <c r="I39" s="19">
        <v>0.0</v>
      </c>
      <c r="J39" s="19">
        <v>0.0</v>
      </c>
      <c r="K39" s="19">
        <v>0.0</v>
      </c>
      <c r="L39" s="19">
        <v>1636049.31</v>
      </c>
      <c r="M39" s="15">
        <f t="shared" si="3"/>
        <v>1636049.31</v>
      </c>
      <c r="N39" s="20"/>
      <c r="O39" s="20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7" t="s">
        <v>38</v>
      </c>
      <c r="B40" s="18">
        <v>858685.0</v>
      </c>
      <c r="C40" s="19"/>
      <c r="D40" s="19"/>
      <c r="E40" s="19">
        <v>0.0</v>
      </c>
      <c r="F40" s="19"/>
      <c r="G40" s="19">
        <v>0.0</v>
      </c>
      <c r="H40" s="19">
        <v>0.0</v>
      </c>
      <c r="I40" s="19">
        <v>0.0</v>
      </c>
      <c r="J40" s="19">
        <v>0.0</v>
      </c>
      <c r="K40" s="19">
        <v>0.0</v>
      </c>
      <c r="L40" s="19">
        <v>0.0</v>
      </c>
      <c r="M40" s="15">
        <f t="shared" si="3"/>
        <v>0</v>
      </c>
      <c r="N40" s="20"/>
      <c r="O40" s="20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7" t="s">
        <v>39</v>
      </c>
      <c r="B41" s="18">
        <v>73000.0</v>
      </c>
      <c r="C41" s="19"/>
      <c r="D41" s="19"/>
      <c r="E41" s="19">
        <v>0.0</v>
      </c>
      <c r="F41" s="19"/>
      <c r="G41" s="19">
        <v>0.0</v>
      </c>
      <c r="H41" s="19">
        <v>0.0</v>
      </c>
      <c r="I41" s="19">
        <v>0.0</v>
      </c>
      <c r="J41" s="19">
        <v>0.0</v>
      </c>
      <c r="K41" s="19">
        <v>0.0</v>
      </c>
      <c r="L41" s="19">
        <v>51809.84</v>
      </c>
      <c r="M41" s="15">
        <f t="shared" si="3"/>
        <v>51809.84</v>
      </c>
      <c r="N41" s="20"/>
      <c r="O41" s="20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7" t="s">
        <v>40</v>
      </c>
      <c r="B42" s="18">
        <v>1.3480971E7</v>
      </c>
      <c r="C42" s="19"/>
      <c r="D42" s="19"/>
      <c r="E42" s="19">
        <v>271837.07</v>
      </c>
      <c r="F42" s="19"/>
      <c r="G42" s="19">
        <v>161554.16</v>
      </c>
      <c r="H42" s="19">
        <v>607800.78</v>
      </c>
      <c r="I42" s="19">
        <v>578270.1</v>
      </c>
      <c r="J42" s="19">
        <v>714576.34</v>
      </c>
      <c r="K42" s="19">
        <v>685579.6</v>
      </c>
      <c r="L42" s="19">
        <v>5708914.48</v>
      </c>
      <c r="M42" s="15">
        <f t="shared" si="3"/>
        <v>8728532.53</v>
      </c>
      <c r="N42" s="20"/>
      <c r="O42" s="20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7" t="s">
        <v>41</v>
      </c>
      <c r="B43" s="18">
        <v>0.0</v>
      </c>
      <c r="C43" s="19"/>
      <c r="D43" s="19"/>
      <c r="E43" s="19"/>
      <c r="F43" s="19"/>
      <c r="G43" s="19"/>
      <c r="H43" s="19"/>
      <c r="I43" s="19">
        <v>0.0</v>
      </c>
      <c r="J43" s="19">
        <v>0.0</v>
      </c>
      <c r="K43" s="19">
        <v>0.0</v>
      </c>
      <c r="L43" s="19">
        <v>0.0</v>
      </c>
      <c r="M43" s="15">
        <f t="shared" si="3"/>
        <v>0</v>
      </c>
      <c r="N43" s="20"/>
      <c r="O43" s="20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7" t="s">
        <v>42</v>
      </c>
      <c r="B44" s="18">
        <v>1.3020215E7</v>
      </c>
      <c r="C44" s="19"/>
      <c r="D44" s="19"/>
      <c r="E44" s="19"/>
      <c r="F44" s="19"/>
      <c r="G44" s="19"/>
      <c r="H44" s="19"/>
      <c r="I44" s="19">
        <v>41910.86</v>
      </c>
      <c r="J44" s="19">
        <v>3846566.65</v>
      </c>
      <c r="K44" s="19">
        <v>0.0</v>
      </c>
      <c r="L44" s="19">
        <v>747878.2</v>
      </c>
      <c r="M44" s="15">
        <f t="shared" si="3"/>
        <v>4636355.71</v>
      </c>
      <c r="N44" s="20"/>
      <c r="O44" s="20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3" t="s">
        <v>43</v>
      </c>
      <c r="B45" s="14">
        <f t="shared" ref="B45:L45" si="7">+B46+B51</f>
        <v>332411501</v>
      </c>
      <c r="C45" s="14">
        <f t="shared" si="7"/>
        <v>0</v>
      </c>
      <c r="D45" s="14">
        <f t="shared" si="7"/>
        <v>24250982.05</v>
      </c>
      <c r="E45" s="14">
        <f t="shared" si="7"/>
        <v>46597285.52</v>
      </c>
      <c r="F45" s="14">
        <f t="shared" si="7"/>
        <v>26834202.53</v>
      </c>
      <c r="G45" s="14">
        <f t="shared" si="7"/>
        <v>27881004.33</v>
      </c>
      <c r="H45" s="14">
        <f t="shared" si="7"/>
        <v>27134555.29</v>
      </c>
      <c r="I45" s="14">
        <f t="shared" si="7"/>
        <v>26455609.49</v>
      </c>
      <c r="J45" s="14">
        <f t="shared" si="7"/>
        <v>26880374.27</v>
      </c>
      <c r="K45" s="14">
        <f t="shared" si="7"/>
        <v>27421740.94</v>
      </c>
      <c r="L45" s="14">
        <f t="shared" si="7"/>
        <v>23673449.92</v>
      </c>
      <c r="M45" s="15">
        <f t="shared" si="3"/>
        <v>257129204.3</v>
      </c>
      <c r="N45" s="20"/>
      <c r="O45" s="20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7" t="s">
        <v>44</v>
      </c>
      <c r="B46" s="18">
        <v>3.31911501E8</v>
      </c>
      <c r="C46" s="18"/>
      <c r="D46" s="18">
        <v>2.425098205E7</v>
      </c>
      <c r="E46" s="18">
        <v>4.659728552E7</v>
      </c>
      <c r="F46" s="18">
        <v>2.683420253E7</v>
      </c>
      <c r="G46" s="18">
        <v>2.788100433E7</v>
      </c>
      <c r="H46" s="18">
        <v>2.713455529E7</v>
      </c>
      <c r="I46" s="18">
        <v>2.645560949E7</v>
      </c>
      <c r="J46" s="18">
        <v>2.688037427E7</v>
      </c>
      <c r="K46" s="18">
        <v>2.742174094E7</v>
      </c>
      <c r="L46" s="18">
        <v>2.367344992E7</v>
      </c>
      <c r="M46" s="15">
        <f t="shared" si="3"/>
        <v>257129204.3</v>
      </c>
      <c r="N46" s="20"/>
      <c r="O46" s="20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7" t="s">
        <v>45</v>
      </c>
      <c r="B47" s="18">
        <v>0.0</v>
      </c>
      <c r="C47" s="19"/>
      <c r="D47" s="19"/>
      <c r="E47" s="19"/>
      <c r="F47" s="19"/>
      <c r="G47" s="19"/>
      <c r="H47" s="19"/>
      <c r="I47" s="19"/>
      <c r="J47" s="19">
        <v>0.0</v>
      </c>
      <c r="K47" s="19"/>
      <c r="L47" s="19">
        <v>0.0</v>
      </c>
      <c r="M47" s="15">
        <f t="shared" si="3"/>
        <v>0</v>
      </c>
      <c r="N47" s="20"/>
      <c r="O47" s="20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7" t="s">
        <v>46</v>
      </c>
      <c r="B48" s="18">
        <v>0.0</v>
      </c>
      <c r="C48" s="19"/>
      <c r="D48" s="19"/>
      <c r="E48" s="19"/>
      <c r="F48" s="19"/>
      <c r="G48" s="19"/>
      <c r="H48" s="19"/>
      <c r="I48" s="19"/>
      <c r="J48" s="19">
        <v>0.0</v>
      </c>
      <c r="K48" s="19"/>
      <c r="L48" s="19">
        <v>0.0</v>
      </c>
      <c r="M48" s="15">
        <f t="shared" si="3"/>
        <v>0</v>
      </c>
      <c r="N48" s="20"/>
      <c r="O48" s="20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7" t="s">
        <v>47</v>
      </c>
      <c r="B49" s="18">
        <v>0.0</v>
      </c>
      <c r="C49" s="19"/>
      <c r="D49" s="19"/>
      <c r="E49" s="19"/>
      <c r="F49" s="19"/>
      <c r="G49" s="19"/>
      <c r="H49" s="19"/>
      <c r="I49" s="19"/>
      <c r="J49" s="19">
        <v>0.0</v>
      </c>
      <c r="K49" s="19"/>
      <c r="L49" s="19">
        <v>0.0</v>
      </c>
      <c r="M49" s="15">
        <f t="shared" si="3"/>
        <v>0</v>
      </c>
      <c r="N49" s="20"/>
      <c r="O49" s="20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7" t="s">
        <v>48</v>
      </c>
      <c r="B50" s="18">
        <v>0.0</v>
      </c>
      <c r="C50" s="19"/>
      <c r="D50" s="19"/>
      <c r="E50" s="19"/>
      <c r="F50" s="19"/>
      <c r="G50" s="19"/>
      <c r="H50" s="19"/>
      <c r="I50" s="19"/>
      <c r="J50" s="19">
        <v>0.0</v>
      </c>
      <c r="K50" s="19"/>
      <c r="L50" s="19">
        <v>0.0</v>
      </c>
      <c r="M50" s="15">
        <f t="shared" si="3"/>
        <v>0</v>
      </c>
      <c r="N50" s="20"/>
      <c r="O50" s="20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7" t="s">
        <v>49</v>
      </c>
      <c r="B51" s="18">
        <v>500000.0</v>
      </c>
      <c r="C51" s="19"/>
      <c r="D51" s="19"/>
      <c r="E51" s="19"/>
      <c r="F51" s="19"/>
      <c r="G51" s="19"/>
      <c r="H51" s="19"/>
      <c r="I51" s="19"/>
      <c r="J51" s="19">
        <v>0.0</v>
      </c>
      <c r="K51" s="19"/>
      <c r="L51" s="19">
        <v>0.0</v>
      </c>
      <c r="M51" s="15">
        <f t="shared" si="3"/>
        <v>0</v>
      </c>
      <c r="N51" s="20"/>
      <c r="O51" s="20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7" t="s">
        <v>50</v>
      </c>
      <c r="B52" s="23"/>
      <c r="C52" s="19"/>
      <c r="D52" s="19"/>
      <c r="E52" s="19"/>
      <c r="F52" s="19"/>
      <c r="G52" s="19"/>
      <c r="H52" s="19"/>
      <c r="I52" s="19"/>
      <c r="J52" s="19">
        <v>0.0</v>
      </c>
      <c r="K52" s="19"/>
      <c r="L52" s="19">
        <v>0.0</v>
      </c>
      <c r="M52" s="15">
        <f t="shared" si="3"/>
        <v>0</v>
      </c>
      <c r="N52" s="20"/>
      <c r="O52" s="20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3" t="s">
        <v>51</v>
      </c>
      <c r="B53" s="18"/>
      <c r="C53" s="19"/>
      <c r="D53" s="19"/>
      <c r="E53" s="19"/>
      <c r="F53" s="19"/>
      <c r="G53" s="19"/>
      <c r="H53" s="19"/>
      <c r="I53" s="19"/>
      <c r="J53" s="19">
        <v>0.0</v>
      </c>
      <c r="K53" s="19"/>
      <c r="L53" s="19">
        <v>0.0</v>
      </c>
      <c r="M53" s="15">
        <f t="shared" si="3"/>
        <v>0</v>
      </c>
      <c r="N53" s="20"/>
      <c r="O53" s="20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7" t="s">
        <v>52</v>
      </c>
      <c r="B54" s="18"/>
      <c r="C54" s="19"/>
      <c r="D54" s="19"/>
      <c r="E54" s="19"/>
      <c r="F54" s="19"/>
      <c r="G54" s="19"/>
      <c r="H54" s="19"/>
      <c r="I54" s="19"/>
      <c r="J54" s="19">
        <v>0.0</v>
      </c>
      <c r="K54" s="19"/>
      <c r="L54" s="19">
        <v>0.0</v>
      </c>
      <c r="M54" s="15">
        <f t="shared" si="3"/>
        <v>0</v>
      </c>
      <c r="N54" s="20"/>
      <c r="O54" s="20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7" t="s">
        <v>53</v>
      </c>
      <c r="B55" s="18"/>
      <c r="C55" s="19"/>
      <c r="D55" s="19"/>
      <c r="E55" s="19"/>
      <c r="F55" s="19"/>
      <c r="G55" s="19"/>
      <c r="H55" s="19"/>
      <c r="I55" s="19"/>
      <c r="J55" s="19">
        <v>0.0</v>
      </c>
      <c r="K55" s="19"/>
      <c r="L55" s="19">
        <v>0.0</v>
      </c>
      <c r="M55" s="15">
        <f t="shared" si="3"/>
        <v>0</v>
      </c>
      <c r="N55" s="20"/>
      <c r="O55" s="20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7" t="s">
        <v>54</v>
      </c>
      <c r="B56" s="18"/>
      <c r="C56" s="19"/>
      <c r="D56" s="19"/>
      <c r="E56" s="19"/>
      <c r="F56" s="19"/>
      <c r="G56" s="19"/>
      <c r="H56" s="19"/>
      <c r="I56" s="19"/>
      <c r="J56" s="19">
        <v>0.0</v>
      </c>
      <c r="K56" s="19"/>
      <c r="L56" s="19">
        <v>0.0</v>
      </c>
      <c r="M56" s="15">
        <f t="shared" si="3"/>
        <v>0</v>
      </c>
      <c r="N56" s="20"/>
      <c r="O56" s="20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7" t="s">
        <v>55</v>
      </c>
      <c r="B57" s="18"/>
      <c r="C57" s="19"/>
      <c r="D57" s="19"/>
      <c r="E57" s="19"/>
      <c r="F57" s="19"/>
      <c r="G57" s="19"/>
      <c r="H57" s="19"/>
      <c r="I57" s="19"/>
      <c r="J57" s="19">
        <v>0.0</v>
      </c>
      <c r="K57" s="19"/>
      <c r="L57" s="19">
        <v>0.0</v>
      </c>
      <c r="M57" s="15">
        <f t="shared" si="3"/>
        <v>0</v>
      </c>
      <c r="N57" s="20"/>
      <c r="O57" s="20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7" t="s">
        <v>56</v>
      </c>
      <c r="B58" s="18"/>
      <c r="C58" s="19"/>
      <c r="D58" s="19"/>
      <c r="E58" s="19"/>
      <c r="F58" s="19"/>
      <c r="G58" s="19"/>
      <c r="H58" s="19"/>
      <c r="I58" s="19"/>
      <c r="J58" s="19">
        <v>0.0</v>
      </c>
      <c r="K58" s="19"/>
      <c r="L58" s="19">
        <v>0.0</v>
      </c>
      <c r="M58" s="15">
        <f t="shared" si="3"/>
        <v>0</v>
      </c>
      <c r="N58" s="20"/>
      <c r="O58" s="20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7" t="s">
        <v>57</v>
      </c>
      <c r="B59" s="18"/>
      <c r="C59" s="19"/>
      <c r="D59" s="19"/>
      <c r="E59" s="19"/>
      <c r="F59" s="19"/>
      <c r="G59" s="19"/>
      <c r="H59" s="19"/>
      <c r="I59" s="19"/>
      <c r="J59" s="19">
        <v>0.0</v>
      </c>
      <c r="K59" s="19"/>
      <c r="L59" s="19">
        <v>0.0</v>
      </c>
      <c r="M59" s="15">
        <f t="shared" si="3"/>
        <v>0</v>
      </c>
      <c r="N59" s="20"/>
      <c r="O59" s="20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7" t="s">
        <v>58</v>
      </c>
      <c r="B60" s="14"/>
      <c r="C60" s="19"/>
      <c r="D60" s="19"/>
      <c r="E60" s="19"/>
      <c r="F60" s="19"/>
      <c r="G60" s="19"/>
      <c r="H60" s="19"/>
      <c r="I60" s="19"/>
      <c r="J60" s="19">
        <v>0.0</v>
      </c>
      <c r="K60" s="19"/>
      <c r="L60" s="19">
        <v>0.0</v>
      </c>
      <c r="M60" s="15">
        <f t="shared" si="3"/>
        <v>0</v>
      </c>
      <c r="N60" s="20"/>
      <c r="O60" s="20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3" t="s">
        <v>59</v>
      </c>
      <c r="B61" s="14">
        <f>+B62+B63+B64+B65+B66+B67+B69</f>
        <v>60010714</v>
      </c>
      <c r="C61" s="15"/>
      <c r="D61" s="15"/>
      <c r="E61" s="15"/>
      <c r="F61" s="15">
        <f t="shared" ref="F61:I61" si="8">+F62</f>
        <v>158570.19</v>
      </c>
      <c r="G61" s="15" t="str">
        <f t="shared" si="8"/>
        <v/>
      </c>
      <c r="H61" s="15" t="str">
        <f t="shared" si="8"/>
        <v/>
      </c>
      <c r="I61" s="15" t="str">
        <f t="shared" si="8"/>
        <v/>
      </c>
      <c r="J61" s="15">
        <f>+J69</f>
        <v>2071439.22</v>
      </c>
      <c r="K61" s="15">
        <f>+K64+K65</f>
        <v>10153928</v>
      </c>
      <c r="L61" s="15">
        <f>+L64+L65+L62+L63</f>
        <v>25501707.21</v>
      </c>
      <c r="M61" s="15">
        <f t="shared" si="3"/>
        <v>37885644.62</v>
      </c>
      <c r="N61" s="20"/>
      <c r="O61" s="20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7" t="s">
        <v>60</v>
      </c>
      <c r="B62" s="18">
        <v>7205900.0</v>
      </c>
      <c r="C62" s="19"/>
      <c r="D62" s="19"/>
      <c r="E62" s="19"/>
      <c r="F62" s="19">
        <v>158570.19</v>
      </c>
      <c r="G62" s="19"/>
      <c r="H62" s="19"/>
      <c r="I62" s="19"/>
      <c r="J62" s="19">
        <v>0.0</v>
      </c>
      <c r="K62" s="19"/>
      <c r="L62" s="19">
        <v>562007.2</v>
      </c>
      <c r="M62" s="15">
        <f t="shared" si="3"/>
        <v>720577.39</v>
      </c>
      <c r="N62" s="20"/>
      <c r="O62" s="20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7" t="s">
        <v>61</v>
      </c>
      <c r="B63" s="18">
        <v>1900000.0</v>
      </c>
      <c r="C63" s="19"/>
      <c r="D63" s="19"/>
      <c r="E63" s="19"/>
      <c r="F63" s="19"/>
      <c r="G63" s="19"/>
      <c r="H63" s="19"/>
      <c r="I63" s="19"/>
      <c r="J63" s="19">
        <v>0.0</v>
      </c>
      <c r="K63" s="19"/>
      <c r="L63" s="19">
        <v>102300.01</v>
      </c>
      <c r="M63" s="15">
        <f t="shared" si="3"/>
        <v>102300.01</v>
      </c>
      <c r="N63" s="20"/>
      <c r="O63" s="20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7" t="s">
        <v>62</v>
      </c>
      <c r="B64" s="18">
        <v>2422874.0</v>
      </c>
      <c r="C64" s="19"/>
      <c r="D64" s="19"/>
      <c r="E64" s="19"/>
      <c r="F64" s="19"/>
      <c r="G64" s="19"/>
      <c r="H64" s="19"/>
      <c r="I64" s="19"/>
      <c r="J64" s="19">
        <v>0.0</v>
      </c>
      <c r="K64" s="19">
        <v>661928.0</v>
      </c>
      <c r="L64" s="19">
        <v>0.0</v>
      </c>
      <c r="M64" s="15">
        <f t="shared" si="3"/>
        <v>661928</v>
      </c>
      <c r="N64" s="20"/>
      <c r="O64" s="20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7" t="s">
        <v>63</v>
      </c>
      <c r="B65" s="18">
        <v>4.237784E7</v>
      </c>
      <c r="C65" s="19"/>
      <c r="D65" s="19"/>
      <c r="E65" s="19"/>
      <c r="F65" s="19"/>
      <c r="G65" s="19"/>
      <c r="H65" s="19"/>
      <c r="I65" s="19"/>
      <c r="J65" s="19">
        <v>0.0</v>
      </c>
      <c r="K65" s="19">
        <v>9492000.0</v>
      </c>
      <c r="L65" s="19">
        <v>2.48374E7</v>
      </c>
      <c r="M65" s="15">
        <f t="shared" si="3"/>
        <v>34329400</v>
      </c>
      <c r="N65" s="20"/>
      <c r="O65" s="20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7" t="s">
        <v>64</v>
      </c>
      <c r="B66" s="18">
        <v>2680000.0</v>
      </c>
      <c r="C66" s="19"/>
      <c r="D66" s="19"/>
      <c r="E66" s="19"/>
      <c r="F66" s="19"/>
      <c r="G66" s="19"/>
      <c r="H66" s="19"/>
      <c r="I66" s="19"/>
      <c r="J66" s="19">
        <v>0.0</v>
      </c>
      <c r="K66" s="19"/>
      <c r="L66" s="19"/>
      <c r="M66" s="15">
        <f t="shared" si="3"/>
        <v>0</v>
      </c>
      <c r="N66" s="20"/>
      <c r="O66" s="20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7" t="s">
        <v>65</v>
      </c>
      <c r="B67" s="18">
        <v>130000.0</v>
      </c>
      <c r="C67" s="19"/>
      <c r="D67" s="19"/>
      <c r="E67" s="19"/>
      <c r="F67" s="19"/>
      <c r="G67" s="19"/>
      <c r="H67" s="19"/>
      <c r="I67" s="19"/>
      <c r="J67" s="19">
        <v>0.0</v>
      </c>
      <c r="K67" s="19"/>
      <c r="L67" s="19"/>
      <c r="M67" s="15">
        <f t="shared" si="3"/>
        <v>0</v>
      </c>
      <c r="N67" s="20"/>
      <c r="O67" s="20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7" t="s">
        <v>66</v>
      </c>
      <c r="B68" s="18">
        <v>0.0</v>
      </c>
      <c r="C68" s="19"/>
      <c r="D68" s="19"/>
      <c r="E68" s="19"/>
      <c r="F68" s="19"/>
      <c r="G68" s="19"/>
      <c r="H68" s="19"/>
      <c r="I68" s="19"/>
      <c r="J68" s="19">
        <v>0.0</v>
      </c>
      <c r="K68" s="19"/>
      <c r="L68" s="19"/>
      <c r="M68" s="15">
        <f t="shared" si="3"/>
        <v>0</v>
      </c>
      <c r="N68" s="20"/>
      <c r="O68" s="20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7" t="s">
        <v>67</v>
      </c>
      <c r="B69" s="18">
        <v>3294100.0</v>
      </c>
      <c r="C69" s="19"/>
      <c r="D69" s="19"/>
      <c r="E69" s="19"/>
      <c r="F69" s="19"/>
      <c r="G69" s="19"/>
      <c r="H69" s="19"/>
      <c r="I69" s="19"/>
      <c r="J69" s="19">
        <v>2071439.22</v>
      </c>
      <c r="K69" s="19"/>
      <c r="L69" s="19"/>
      <c r="M69" s="15">
        <f t="shared" si="3"/>
        <v>2071439.22</v>
      </c>
      <c r="N69" s="20"/>
      <c r="O69" s="20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7" t="s">
        <v>68</v>
      </c>
      <c r="B70" s="14">
        <v>0.0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5">
        <f t="shared" si="3"/>
        <v>0</v>
      </c>
      <c r="N70" s="20"/>
      <c r="O70" s="20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3" t="s">
        <v>69</v>
      </c>
      <c r="B71" s="14">
        <v>600000.0</v>
      </c>
      <c r="C71" s="19"/>
      <c r="D71" s="19"/>
      <c r="E71" s="19"/>
      <c r="F71" s="19"/>
      <c r="G71" s="19"/>
      <c r="H71" s="19"/>
      <c r="I71" s="19"/>
      <c r="J71" s="19"/>
      <c r="K71" s="19"/>
      <c r="L71" s="15">
        <f>+L72</f>
        <v>114201.06</v>
      </c>
      <c r="M71" s="15">
        <f t="shared" si="3"/>
        <v>114201.06</v>
      </c>
      <c r="N71" s="20"/>
      <c r="O71" s="20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7" t="s">
        <v>70</v>
      </c>
      <c r="B72" s="18">
        <v>600000.0</v>
      </c>
      <c r="C72" s="19"/>
      <c r="D72" s="19"/>
      <c r="E72" s="19"/>
      <c r="F72" s="19"/>
      <c r="G72" s="19"/>
      <c r="H72" s="19"/>
      <c r="I72" s="19"/>
      <c r="J72" s="19"/>
      <c r="K72" s="19"/>
      <c r="L72" s="19">
        <v>114201.06</v>
      </c>
      <c r="M72" s="15">
        <f t="shared" si="3"/>
        <v>114201.06</v>
      </c>
      <c r="N72" s="20"/>
      <c r="O72" s="20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7" t="s">
        <v>71</v>
      </c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5">
        <f t="shared" si="3"/>
        <v>0</v>
      </c>
      <c r="N73" s="20"/>
      <c r="O73" s="20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7" t="s">
        <v>72</v>
      </c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5">
        <f t="shared" si="3"/>
        <v>0</v>
      </c>
      <c r="N74" s="20"/>
      <c r="O74" s="20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7" t="s">
        <v>73</v>
      </c>
      <c r="B75" s="18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5">
        <f t="shared" si="3"/>
        <v>0</v>
      </c>
      <c r="N75" s="20"/>
      <c r="O75" s="20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3" t="s">
        <v>74</v>
      </c>
      <c r="B76" s="23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5">
        <f t="shared" si="3"/>
        <v>0</v>
      </c>
      <c r="N76" s="20"/>
      <c r="O76" s="20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7" t="s">
        <v>75</v>
      </c>
      <c r="B77" s="18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5">
        <f t="shared" si="3"/>
        <v>0</v>
      </c>
      <c r="N77" s="20"/>
      <c r="O77" s="20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7" t="s">
        <v>76</v>
      </c>
      <c r="B78" s="18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5">
        <f t="shared" si="3"/>
        <v>0</v>
      </c>
      <c r="N78" s="20"/>
      <c r="O78" s="20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3" t="s">
        <v>77</v>
      </c>
      <c r="B79" s="18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5">
        <f t="shared" si="3"/>
        <v>0</v>
      </c>
      <c r="N79" s="20"/>
      <c r="O79" s="20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7" t="s">
        <v>78</v>
      </c>
      <c r="B80" s="18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5">
        <f t="shared" si="3"/>
        <v>0</v>
      </c>
      <c r="N80" s="20"/>
      <c r="O80" s="20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7" t="s">
        <v>79</v>
      </c>
      <c r="B81" s="18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5">
        <f t="shared" si="3"/>
        <v>0</v>
      </c>
      <c r="N81" s="20"/>
      <c r="O81" s="20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7" t="s">
        <v>80</v>
      </c>
      <c r="B82" s="18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5">
        <f t="shared" si="3"/>
        <v>0</v>
      </c>
      <c r="N82" s="20"/>
      <c r="O82" s="20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3" t="s">
        <v>81</v>
      </c>
      <c r="B83" s="24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5">
        <f t="shared" si="3"/>
        <v>0</v>
      </c>
      <c r="N83" s="20"/>
      <c r="O83" s="20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7"/>
      <c r="B84" s="25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5">
        <f t="shared" si="3"/>
        <v>0</v>
      </c>
      <c r="N84" s="20"/>
      <c r="O84" s="20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3" t="s">
        <v>82</v>
      </c>
      <c r="B85" s="23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5">
        <f t="shared" si="3"/>
        <v>0</v>
      </c>
      <c r="N85" s="20"/>
      <c r="O85" s="20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3" t="s">
        <v>83</v>
      </c>
      <c r="B86" s="23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5">
        <f t="shared" si="3"/>
        <v>0</v>
      </c>
      <c r="N86" s="20"/>
      <c r="O86" s="20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7" t="s">
        <v>84</v>
      </c>
      <c r="B87" s="18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5">
        <f t="shared" si="3"/>
        <v>0</v>
      </c>
      <c r="N87" s="20"/>
      <c r="O87" s="20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7" t="s">
        <v>85</v>
      </c>
      <c r="B88" s="18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5">
        <f t="shared" si="3"/>
        <v>0</v>
      </c>
      <c r="N88" s="20"/>
      <c r="O88" s="20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3" t="s">
        <v>86</v>
      </c>
      <c r="B89" s="23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5">
        <f t="shared" si="3"/>
        <v>0</v>
      </c>
      <c r="N89" s="20"/>
      <c r="O89" s="20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7" t="s">
        <v>87</v>
      </c>
      <c r="B90" s="18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5">
        <f t="shared" si="3"/>
        <v>0</v>
      </c>
      <c r="N90" s="20"/>
      <c r="O90" s="20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7" t="s">
        <v>88</v>
      </c>
      <c r="B91" s="18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5">
        <f t="shared" si="3"/>
        <v>0</v>
      </c>
      <c r="N91" s="20"/>
      <c r="O91" s="20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3" t="s">
        <v>89</v>
      </c>
      <c r="B92" s="23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5">
        <f t="shared" si="3"/>
        <v>0</v>
      </c>
      <c r="N92" s="20"/>
      <c r="O92" s="20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7" t="s">
        <v>90</v>
      </c>
      <c r="B93" s="1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5">
        <f t="shared" si="3"/>
        <v>0</v>
      </c>
      <c r="N93" s="20"/>
      <c r="O93" s="20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3" t="s">
        <v>91</v>
      </c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5">
        <f t="shared" si="3"/>
        <v>0</v>
      </c>
      <c r="N94" s="20"/>
      <c r="O94" s="20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6"/>
      <c r="B95" s="26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8">
        <f t="shared" si="3"/>
        <v>0</v>
      </c>
      <c r="N95" s="20"/>
      <c r="O95" s="20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9" t="s">
        <v>92</v>
      </c>
      <c r="B96" s="30">
        <f>+B19+B25+B35+B45+B61+B71</f>
        <v>1094220384</v>
      </c>
      <c r="C96" s="30">
        <f t="shared" ref="C96:K96" si="9">+C19+C25+C35+C45+C61</f>
        <v>31894986.04</v>
      </c>
      <c r="D96" s="30">
        <f t="shared" si="9"/>
        <v>58171850.17</v>
      </c>
      <c r="E96" s="30">
        <f t="shared" si="9"/>
        <v>82161339.72</v>
      </c>
      <c r="F96" s="30">
        <f t="shared" si="9"/>
        <v>63937449.86</v>
      </c>
      <c r="G96" s="30">
        <f t="shared" si="9"/>
        <v>65377989.35</v>
      </c>
      <c r="H96" s="30">
        <f t="shared" si="9"/>
        <v>66518920.32</v>
      </c>
      <c r="I96" s="30">
        <f t="shared" si="9"/>
        <v>73506718.66</v>
      </c>
      <c r="J96" s="30">
        <f t="shared" si="9"/>
        <v>77859392.28</v>
      </c>
      <c r="K96" s="30">
        <f t="shared" si="9"/>
        <v>95318938.14</v>
      </c>
      <c r="L96" s="30">
        <f>+L19+L25+L35+L45+L61+L71</f>
        <v>125498314</v>
      </c>
      <c r="M96" s="30">
        <f>+M19+M25+M35+M45+M61</f>
        <v>740131697.4</v>
      </c>
      <c r="N96" s="8"/>
      <c r="O96" s="20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1" t="s">
        <v>93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5" t="s">
        <v>94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5" t="s">
        <v>95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5" t="s">
        <v>96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5" t="s">
        <v>97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5" t="s">
        <v>98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</sheetData>
  <mergeCells count="4">
    <mergeCell ref="A12:B12"/>
    <mergeCell ref="A13:M13"/>
    <mergeCell ref="A14:M14"/>
    <mergeCell ref="A15:M15"/>
  </mergeCells>
  <printOptions horizontalCentered="1"/>
  <pageMargins bottom="0.7500077262693158" footer="0.0" header="0.0" left="0.056291390728476824" right="0.1289655172413793" top="0.75"/>
  <pageSetup fitToHeight="0" paperSize="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