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1.xml" ContentType="application/vnd.openxmlformats-officedocument.themeOverrid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theme/themeOverride2.xml" ContentType="application/vnd.openxmlformats-officedocument.themeOverrid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theme/themeOverride3.xml" ContentType="application/vnd.openxmlformats-officedocument.themeOverrid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theme/themeOverride4.xml" ContentType="application/vnd.openxmlformats-officedocument.themeOverrid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theme/themeOverride5.xml" ContentType="application/vnd.openxmlformats-officedocument.themeOverride+xml"/>
  <Override PartName="/xl/drawings/drawing2.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hidePivotFieldList="1"/>
  <mc:AlternateContent xmlns:mc="http://schemas.openxmlformats.org/markup-compatibility/2006">
    <mc:Choice Requires="x15">
      <x15ac:absPath xmlns:x15ac="http://schemas.microsoft.com/office/spreadsheetml/2010/11/ac" url="Y:\DAI 2022\DOCUMENTOS, PORTAL DE TRANSPARENCIA\JUNIO 2022\"/>
    </mc:Choice>
  </mc:AlternateContent>
  <xr:revisionPtr revIDLastSave="0" documentId="13_ncr:1_{75C8A116-BF24-467D-A547-4584B32B11B9}" xr6:coauthVersionLast="47" xr6:coauthVersionMax="47" xr10:uidLastSave="{00000000-0000-0000-0000-000000000000}"/>
  <bookViews>
    <workbookView xWindow="-120" yWindow="-120" windowWidth="19440" windowHeight="15000" tabRatio="818" xr2:uid="{00000000-000D-0000-FFFF-FFFF00000000}"/>
  </bookViews>
  <sheets>
    <sheet name="Abril - Junio 2022" sheetId="18" r:id="rId1"/>
    <sheet name="Calculos abril - junio" sheetId="16" r:id="rId2"/>
  </sheets>
  <definedNames>
    <definedName name="AR">#REF!</definedName>
    <definedName name="_xlnm.Print_Area" localSheetId="0">'Abril - Junio 2022'!$A$1:$F$182</definedName>
    <definedName name="_xlnm.Print_Area" localSheetId="1">'Calculos abril - junio'!$A$1:$O$75</definedName>
    <definedName name="ARMAS">#REF!</definedName>
    <definedName name="CONSOLIDADO">#REF!</definedName>
    <definedName name="DACRF">#REF!</definedName>
    <definedName name="DAD">#REF!</definedName>
    <definedName name="DAF">#REF!</definedName>
    <definedName name="despacho">#REF!</definedName>
    <definedName name="dfaf">#REF!</definedName>
    <definedName name="dfd">#REF!</definedName>
    <definedName name="DFDFDAF">#REF!</definedName>
    <definedName name="DJ">#REF!</definedName>
    <definedName name="DNYCTI">#REF!</definedName>
    <definedName name="DPYEF">#REF!</definedName>
    <definedName name="DTI">#REF!</definedName>
    <definedName name="FADFAD">#REF!</definedName>
    <definedName name="fre">#REF!</definedName>
    <definedName name="GG">#REF!</definedName>
    <definedName name="HGJH">#REF!</definedName>
    <definedName name="i">#REF!</definedName>
    <definedName name="MH">#REF!</definedName>
    <definedName name="OAI">#REF!</definedName>
    <definedName name="PLANYDES">#REF!</definedName>
    <definedName name="POA2019Copia">#REF!</definedName>
    <definedName name="pre">#REF!</definedName>
    <definedName name="RELPUB">#REF!</definedName>
    <definedName name="ROSA">#REF!</definedName>
    <definedName name="RRHH">#REF!</definedName>
    <definedName name="RRHH1">#REF!</definedName>
    <definedName name="wqrqer">#REF!</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E58" i="16" l="1"/>
  <c r="D58" i="16"/>
  <c r="C15" i="18"/>
  <c r="C13" i="18"/>
  <c r="D7" i="16"/>
  <c r="C134" i="18" l="1"/>
  <c r="C132" i="18"/>
  <c r="C107" i="18"/>
  <c r="C105" i="18"/>
  <c r="C80" i="18"/>
  <c r="C78" i="18"/>
  <c r="E73" i="16"/>
  <c r="D35" i="16" s="1"/>
  <c r="C124" i="18" s="1"/>
  <c r="D73" i="16"/>
  <c r="E66" i="16"/>
  <c r="D66" i="16"/>
  <c r="D33" i="16"/>
  <c r="H52" i="16"/>
  <c r="D44" i="16"/>
  <c r="C44" i="16"/>
  <c r="G7" i="16"/>
  <c r="H7" i="16" s="1"/>
  <c r="G6" i="16"/>
  <c r="I6" i="16" s="1"/>
  <c r="G5" i="16"/>
  <c r="H5" i="16" s="1"/>
  <c r="G4" i="16"/>
  <c r="C35" i="16" l="1"/>
  <c r="C126" i="18" s="1"/>
  <c r="C128" i="18" s="1"/>
  <c r="I52" i="16"/>
  <c r="C34" i="16"/>
  <c r="I4" i="16"/>
  <c r="H4" i="16"/>
  <c r="I51" i="16"/>
  <c r="C70" i="18"/>
  <c r="C82" i="18"/>
  <c r="I7" i="16"/>
  <c r="I5" i="16"/>
  <c r="H51" i="16"/>
  <c r="H54" i="16" s="1"/>
  <c r="C33" i="16"/>
  <c r="C72" i="18" s="1"/>
  <c r="J52" i="16"/>
  <c r="K52" i="16" s="1"/>
  <c r="C136" i="18"/>
  <c r="C109" i="18"/>
  <c r="I53" i="16"/>
  <c r="H6" i="16"/>
  <c r="D34" i="16"/>
  <c r="D36" i="16" s="1"/>
  <c r="J51" i="16"/>
  <c r="J53" i="16" l="1"/>
  <c r="C36" i="16"/>
  <c r="C22" i="16" s="1"/>
  <c r="C25" i="16" s="1"/>
  <c r="I54" i="16"/>
  <c r="C99" i="18"/>
  <c r="C74" i="18"/>
  <c r="H53" i="16"/>
  <c r="C97" i="18"/>
  <c r="C17" i="18"/>
  <c r="C19" i="18" s="1"/>
  <c r="K51" i="16"/>
  <c r="K53" i="16" s="1"/>
  <c r="J54" i="16"/>
  <c r="C101" i="18" l="1"/>
  <c r="K54" i="16"/>
</calcChain>
</file>

<file path=xl/sharedStrings.xml><?xml version="1.0" encoding="utf-8"?>
<sst xmlns="http://schemas.openxmlformats.org/spreadsheetml/2006/main" count="261" uniqueCount="133">
  <si>
    <t>Información General</t>
  </si>
  <si>
    <t>15 - Desarrollo integral y protección al adulto mayor</t>
  </si>
  <si>
    <t>Condición de Interés:</t>
  </si>
  <si>
    <t>2.3. Igualdad de derechos y oportunidades</t>
  </si>
  <si>
    <t>Meta Física</t>
  </si>
  <si>
    <t>Ejecutado</t>
  </si>
  <si>
    <t>Trimestral</t>
  </si>
  <si>
    <t>Reporte del sistema de gestión de centros geriátricos</t>
  </si>
  <si>
    <t>Reducir la tasa de riesgo a dependencia de los adultos mayores</t>
  </si>
  <si>
    <t>Aumentar la participación de los adultos mayores en centros</t>
  </si>
  <si>
    <t>Reducir los ingresos tempranos a los centros permanentes</t>
  </si>
  <si>
    <t>Cantidad de adultos mayores que reciben servicios</t>
  </si>
  <si>
    <t>Eficacia</t>
  </si>
  <si>
    <t>Logros alcanzados</t>
  </si>
  <si>
    <t>Justificación y desvíos</t>
  </si>
  <si>
    <t>Conclusiones DIGEPRES:</t>
  </si>
  <si>
    <t>Anexo 07
Reporte ejecutivo trimestral acumulado
Programa Presupuestario orientado a Resultados (PPoR)
AÑO 2022</t>
  </si>
  <si>
    <t>Nombre del Programa</t>
  </si>
  <si>
    <t>Capítulo</t>
  </si>
  <si>
    <t>0201 - Presidencia De La República</t>
  </si>
  <si>
    <t>Disminuir la dependencia de los adultos mayores</t>
  </si>
  <si>
    <t>Subcapítulo</t>
  </si>
  <si>
    <t>02 - Gabinete De La Política Social</t>
  </si>
  <si>
    <t>Unidad Ejecutora</t>
  </si>
  <si>
    <t>0010 - Consejo Nacional De La Persona Envejeciente</t>
  </si>
  <si>
    <t>Eje Estratégico</t>
  </si>
  <si>
    <t>2 Desarrollo social</t>
  </si>
  <si>
    <t>Objetivo General</t>
  </si>
  <si>
    <t>Población Objetivo: 1,221,953 adultos mayores</t>
  </si>
  <si>
    <t>Objetivo Específico</t>
  </si>
  <si>
    <t>2.3.5 Proteger a la población adulta mayor…</t>
  </si>
  <si>
    <t>Población Beneficiaria: 214,353 adultos mayores</t>
  </si>
  <si>
    <t>Información Financiera del Programa</t>
  </si>
  <si>
    <t>Fuente: Sistema Integrado de la Gestión Financiera (SIGEF).</t>
  </si>
  <si>
    <t>Presupuesto Inicial</t>
  </si>
  <si>
    <t>Presupuesto Vigente</t>
  </si>
  <si>
    <t>Presupuesto Ejecutado</t>
  </si>
  <si>
    <t>Porcentaje de avance trimestral</t>
  </si>
  <si>
    <t>Explicativa sobre el desempeño presupuestario:</t>
  </si>
  <si>
    <t>Indicadores de Nivel de Resultados</t>
  </si>
  <si>
    <t>Resultado esperado</t>
  </si>
  <si>
    <t>Aumentar la autonomía, independencia, participación e integración de los adultos mayores</t>
  </si>
  <si>
    <t>Fuente: Reporte del sistema de gestión de centros geriátricos</t>
  </si>
  <si>
    <t>Indicador</t>
  </si>
  <si>
    <t>Porcentaje de adultos mayores independientes</t>
  </si>
  <si>
    <t>Método de cálculo</t>
  </si>
  <si>
    <t>Adultos mayores del programa SECARE independientes / total de adultos mayores del programa SECARE * 100</t>
  </si>
  <si>
    <t>Tipo de indicador</t>
  </si>
  <si>
    <t>Periodicidad de la medición</t>
  </si>
  <si>
    <t>Valor base</t>
  </si>
  <si>
    <t>Año base</t>
  </si>
  <si>
    <t>Medio de verificación</t>
  </si>
  <si>
    <t>Porcentaje de adultos mayores con riesgo a dependencia</t>
  </si>
  <si>
    <t>Adultos mayores del programa SECARE con riesgo a dependencia / total de adultos mayores del programa SECARE * 100</t>
  </si>
  <si>
    <t xml:space="preserve">Porcentaje de adultos mayores activos </t>
  </si>
  <si>
    <t>Adultos mayores atendidos según metodología SECARE / total de adultos mayores * 100</t>
  </si>
  <si>
    <t>Porcentaje de adultos mayores que solicita asilo</t>
  </si>
  <si>
    <t>Adultos mayores activos que participan en centros permanentes / total de adultos mayores * 100</t>
  </si>
  <si>
    <t>Explicativa sobre el avance de indicadores de resultado</t>
  </si>
  <si>
    <t>Información de Productos del Programa</t>
  </si>
  <si>
    <t>Producto: 6034 - Adultos mayores reciben atención integral</t>
  </si>
  <si>
    <t>Indicadores de Nivel de Productos</t>
  </si>
  <si>
    <t>Cantidad de adultos mayores beneficiados</t>
  </si>
  <si>
    <t>Adultos mayores impactados</t>
  </si>
  <si>
    <t>Meta Financiera</t>
  </si>
  <si>
    <t>Programado</t>
  </si>
  <si>
    <t>Explicativa sobre el avance de la meta física</t>
  </si>
  <si>
    <t>Producto: 6622 - Adultos mayores reciben atención y protección integral en centros modelos, según el método SECARE</t>
  </si>
  <si>
    <t>Sumatoria de adultos mayores que reciben servicios</t>
  </si>
  <si>
    <t>Producto: 6624 - Adultos mayores reciben atención y protección integral permanente, según el método SECARE</t>
  </si>
  <si>
    <t>T1</t>
  </si>
  <si>
    <t>Vigente</t>
  </si>
  <si>
    <t>Inicial</t>
  </si>
  <si>
    <t>Indicadores</t>
  </si>
  <si>
    <t xml:space="preserve">Adultos Mayores en el programa SECARE </t>
  </si>
  <si>
    <t>Meta 2022</t>
  </si>
  <si>
    <t>Porcentaje de adultos mayores independiente con riesgo a dependencia</t>
  </si>
  <si>
    <t>INDICADORES DE NIVEL DE RESULTADOS</t>
  </si>
  <si>
    <t>Etapa del presupuesto</t>
  </si>
  <si>
    <t>Resultados</t>
  </si>
  <si>
    <t>Producto</t>
  </si>
  <si>
    <t>Fisico</t>
  </si>
  <si>
    <t>Financiero</t>
  </si>
  <si>
    <t>TOTAL</t>
  </si>
  <si>
    <t>Financiero Ejecutado</t>
  </si>
  <si>
    <t>Actividades</t>
  </si>
  <si>
    <t>1-Dirección y Coordinación</t>
  </si>
  <si>
    <t>2-Protección legal</t>
  </si>
  <si>
    <t>3-Acogida en centros geriátricos</t>
  </si>
  <si>
    <t>4-Educación básica, técnica, cultura y recreación</t>
  </si>
  <si>
    <t>5-Adultos mayores reciben subsidios sociales (Transferencia económica)</t>
  </si>
  <si>
    <t>6-Inclusión social</t>
  </si>
  <si>
    <t>7-Servicios de salud</t>
  </si>
  <si>
    <t>Financiero Programado</t>
  </si>
  <si>
    <t>1-Servicios de Atención Integral en el Centro Modelo Juan Bosch</t>
  </si>
  <si>
    <t>2-Servicios de Atención Intención Integral en el Centro Modelo Boca de Cachón</t>
  </si>
  <si>
    <t>3-Servicios de Atención Integral en el Hogar de Día CONAPE San Rafael De Yuma – Higuey</t>
  </si>
  <si>
    <t>4-Servicios de Atención Integral Estancia de Día Lic. Wilfredo Medina - San Juan De La Maguana</t>
  </si>
  <si>
    <t>1-Servicios de Atención Integral en el Centro San Fco. Asis (Santo Domingo)</t>
  </si>
  <si>
    <t>2-Servicio de Atención Integral en el Centro San Joaquín y Santa Ana (Vega)</t>
  </si>
  <si>
    <t>3-Servicio de Atención Integral en el Centro Mao</t>
  </si>
  <si>
    <t>Adultos mayores reciben atención integral (PROD. 02)</t>
  </si>
  <si>
    <t>Adultos mayores reciben atención y protección integral en centros modelos, según el método SECARE (PROD. 03)</t>
  </si>
  <si>
    <t>Adultos mayores reciben atención y protección integral permanente, según el método SECARE (PROD. 04)</t>
  </si>
  <si>
    <t>TOTAL PROD. 02</t>
  </si>
  <si>
    <t>TOTAL PROD. 04</t>
  </si>
  <si>
    <t>TOTAL PROD. 03</t>
  </si>
  <si>
    <t xml:space="preserve">CALCULOS FINANCIEROS DETALLADOS: </t>
  </si>
  <si>
    <t>Preventivo</t>
  </si>
  <si>
    <t>Devengado</t>
  </si>
  <si>
    <t>Diferencia</t>
  </si>
  <si>
    <t>Porcentaje ejecucion</t>
  </si>
  <si>
    <t>PROD 02</t>
  </si>
  <si>
    <t>PROD 03</t>
  </si>
  <si>
    <t>PROD 04</t>
  </si>
  <si>
    <t xml:space="preserve"> </t>
  </si>
  <si>
    <t>Resultados del trimestre Abril - Junio</t>
  </si>
  <si>
    <t>Diferencia entre (enero-marzo) y (abril-junio)</t>
  </si>
  <si>
    <t>NIVEL DE INDICADORES DE PRODUCTO ABRIL - JUNIO</t>
  </si>
  <si>
    <t>EJECUCIÓN FINANCIERA PRODUCTOS Y ACTIVIDADES - ABRIL - JUNIO</t>
  </si>
  <si>
    <t>ABRIL - JUNIO</t>
  </si>
  <si>
    <t>Trimestre: Abril - Junio 2022</t>
  </si>
  <si>
    <t>Avance del año año</t>
  </si>
  <si>
    <t>EJECUCION PRESUPUESTARIA ABRIL - JUNIO</t>
  </si>
  <si>
    <t>T2</t>
  </si>
  <si>
    <t>Porcentaje de Avance Trimestre</t>
  </si>
  <si>
    <t xml:space="preserve">Los adultos mayores en este trimestre, participaron en actividades culturales y recreativas de fechas conmemorativas en las que tuvieron la oportunidad de elaborar manualidades. Se realizo la celebración de la 1ra Exposición 2022, titulada “Me Siento Productiva”, con el objetivo de que nuestros Adultos Mayores pongan en práctica el programa SECARE, iniciativa dirigida por el grupo de Terapia Ocupacional, quienes trabajaron arduamente con los adultos mayores para lograr los objetivos esperados. Dentro de los trabajos realizados y que estuvieron en venta durante la exposición estan: Decoración de Botellas, Confección de Alfombras, Decoración de Toallas e Individuales de Mesas, Decoración de Calizos, Confección de Jarrones, entre otros. </t>
  </si>
  <si>
    <t>Para este trimestre se realizaron las siguientes acciones de cara a mejorar los resultados de los indicadores:
- Conformación de una comisión de trabajo para la implementación PPoR en los centros modelos. 
- Elaboración de un Plan de trabajo Prioritario. 
- Elaboración de un programa de capacitación para la implementación de PPoR en los centros. 
- Inicio de la ejecución del plan de capacitación. 
- Levantamiento de riesgos para la ejecución del proyecto en esos centros. 
- En Ciudad Juan Bosch se realizó una actividad de feria artesanal del resultado de los trabajos de terapia ocupacional. 
- Se realizó una revisión del sistema SECARE en servicios para evaluar subregistros y corregir hallazgos detectados de manera preventiva.</t>
  </si>
  <si>
    <t>Se aumentó la participación del CONAPE en jornadas de inclusión social en coordinación con el PROPEEP, lo cual aumentó los beneficiarios programados. Se ofrecieron servicios de: diagnostico, imagen positiva, charlas, operativos de salud en estas jornadas. y los programas: TE-AMA, Donación de medicamentos y familias de cariño, aumentaron su capacidad de respuesta; El CONAPE también realizó jornadas de inclusión social individuales a PROPEEP, lo cual aumentó considerablemente la meta de adultos mayores.</t>
  </si>
  <si>
    <t xml:space="preserve">La ejecución financiera en este segundo trimestre fue de un 18% del valor del presupuesto vigente, el cual está distribuido en los siguientes objétales:
  9.87% en Remuneraciones y Contribuciones, correspondiente a RD$107,986,242.54
  7.29% en Transferencias Corrientes, correspondiente a RD$79,762,400.00
  0.51% en Contrataciones y Servicios, correspondiente a RD$5,620,783.61
  0.23% en Materiales y Suministros, correspondiente a RD$2,478,044.89
  0.05% en Bienes, Inmuebles e Intangibles, correspondiente a RD$565,992.87
</t>
  </si>
  <si>
    <t>Durante la ejecución de este trimestre, se brindó higiene y cuidado personal, se realizaron actividades de recreación, capacitación, salud, alimentación e imagen positiva que contribuyen a la mejora o permanencia de la calidad de vida de los adultos mayores que participan dentro del programa. En el Asilo para ancianos MAO, se han realizado adecuaciones en su infraestructura que le permitirán aumentar la cantidad de adultos mayores programados, es por esta razón que durante este periodo se logró acoger 7 adultos mayores en adicción a su meta.</t>
  </si>
  <si>
    <r>
      <rPr>
        <b/>
        <sz val="10"/>
        <color theme="1"/>
        <rFont val="Book Antiqua"/>
        <family val="1"/>
      </rPr>
      <t xml:space="preserve">
Meta Física:</t>
    </r>
    <r>
      <rPr>
        <sz val="10"/>
        <color theme="1"/>
        <rFont val="Book Antiqua"/>
        <family val="1"/>
      </rPr>
      <t xml:space="preserve">
Para el trimestre Abril - Junio 2022, se programó una meta física total de 54,152 adultos mayores y se logró una ejecución total de 77,878 adultos mayores es decir que logramos un 144% de avance en relación a la meta física del trimestre.
</t>
    </r>
    <r>
      <rPr>
        <b/>
        <sz val="10"/>
        <color theme="1"/>
        <rFont val="Book Antiqua"/>
        <family val="1"/>
      </rPr>
      <t>Meta Financiera:</t>
    </r>
    <r>
      <rPr>
        <sz val="10"/>
        <color theme="1"/>
        <rFont val="Book Antiqua"/>
        <family val="1"/>
      </rPr>
      <t xml:space="preserve"> 
Para el trimestre Abril - Junio 2022, se programó una meta fínanciera total de RD$273,555,095.00 y se logró una ejecución total de RD$196,413,463.91 es decir que logramos un 72% de avance en relación a la meta financiera del trimestre.</t>
    </r>
  </si>
  <si>
    <r>
      <rPr>
        <b/>
        <sz val="10"/>
        <color theme="1"/>
        <rFont val="Book Antiqua"/>
        <family val="1"/>
      </rPr>
      <t xml:space="preserve">
Meta Física:</t>
    </r>
    <r>
      <rPr>
        <sz val="10"/>
        <color theme="1"/>
        <rFont val="Book Antiqua"/>
        <family val="1"/>
      </rPr>
      <t xml:space="preserve">
En el producto 04 (Adultos Mayores reciben atención y protección integral en centros permanentes, según el método SECARE), el hogar San Francisco de Asís, continua pendiente para la inclusión de 13 adultos mayores y así lograr alcanzar la meta en el transcurso del próximo trimestre.
</t>
    </r>
    <r>
      <rPr>
        <b/>
        <sz val="10"/>
        <color theme="1"/>
        <rFont val="Book Antiqua"/>
        <family val="1"/>
      </rPr>
      <t xml:space="preserve">Meta Financiera: </t>
    </r>
    <r>
      <rPr>
        <sz val="10"/>
        <color theme="1"/>
        <rFont val="Book Antiqua"/>
        <family val="1"/>
      </rPr>
      <t xml:space="preserve">
Las desviaciones presentadas en el presupuesto durante este trimestre para los productos del programa presupuestario orientado a resultados, se debieron a los retrasos presentados en la ejecución de la programación correspondiente a los procesos de compras, los cuales estan en curso para ser ejecutados en el próximo trimestre. Los procesos son los siguientes: alimentos crudos, medicamentos y vehiculos.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</si>
</sst>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quot;$&quot;#,##0.00"/>
    <numFmt numFmtId="165" formatCode="0.0%"/>
    <numFmt numFmtId="166" formatCode="_(* #,##0_);_(* \(#,##0\);_(* &quot;-&quot;??_);_(@_)"/>
  </numFmts>
  <fonts count="18" x14ac:knownFonts="1">
    <font>
      <sz val="10"/>
      <color rgb="FF000000"/>
      <name val="Arial"/>
      <scheme val="minor"/>
    </font>
    <font>
      <sz val="11"/>
      <color theme="1"/>
      <name val="Arial"/>
      <family val="2"/>
      <scheme val="minor"/>
    </font>
    <font>
      <sz val="11"/>
      <color theme="1"/>
      <name val="Arial"/>
      <family val="2"/>
      <scheme val="minor"/>
    </font>
    <font>
      <sz val="10"/>
      <color rgb="FF000000"/>
      <name val="Arial"/>
      <family val="2"/>
      <scheme val="minor"/>
    </font>
    <font>
      <sz val="11"/>
      <color theme="1"/>
      <name val="Times New Roman"/>
      <family val="1"/>
    </font>
    <font>
      <b/>
      <sz val="11"/>
      <color theme="1"/>
      <name val="Times New Roman"/>
      <family val="1"/>
    </font>
    <font>
      <b/>
      <sz val="12"/>
      <color theme="1"/>
      <name val="Times New Roman"/>
      <family val="1"/>
    </font>
    <font>
      <sz val="12"/>
      <color theme="1"/>
      <name val="Times New Roman"/>
      <family val="1"/>
    </font>
    <font>
      <b/>
      <sz val="14"/>
      <color theme="0"/>
      <name val="Times New Roman"/>
      <family val="1"/>
    </font>
    <font>
      <b/>
      <sz val="12"/>
      <color theme="0"/>
      <name val="Times New Roman"/>
      <family val="1"/>
    </font>
    <font>
      <sz val="10"/>
      <color rgb="FF000000"/>
      <name val="Verdana"/>
      <family val="2"/>
    </font>
    <font>
      <b/>
      <sz val="16"/>
      <color theme="1"/>
      <name val="Times New Roman"/>
      <family val="1"/>
    </font>
    <font>
      <sz val="10"/>
      <name val="Book Antiqua"/>
      <family val="1"/>
    </font>
    <font>
      <b/>
      <sz val="10"/>
      <color theme="1"/>
      <name val="Book Antiqua"/>
      <family val="1"/>
    </font>
    <font>
      <sz val="10"/>
      <color theme="1"/>
      <name val="Book Antiqua"/>
      <family val="1"/>
    </font>
    <font>
      <sz val="8"/>
      <color theme="1"/>
      <name val="Book Antiqua"/>
      <family val="1"/>
    </font>
    <font>
      <b/>
      <u/>
      <sz val="10"/>
      <color theme="1"/>
      <name val="Book Antiqua"/>
      <family val="1"/>
    </font>
    <font>
      <i/>
      <sz val="10"/>
      <color theme="1"/>
      <name val="Book Antiqua"/>
      <family val="1"/>
    </font>
  </fonts>
  <fills count="7">
    <fill>
      <patternFill patternType="none"/>
    </fill>
    <fill>
      <patternFill patternType="gray125"/>
    </fill>
    <fill>
      <patternFill patternType="solid">
        <fgColor theme="4" tint="0.79998168889431442"/>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0"/>
        <bgColor indexed="64"/>
      </patternFill>
    </fill>
    <fill>
      <patternFill patternType="solid">
        <fgColor rgb="FF002060"/>
        <bgColor indexed="64"/>
      </patternFill>
    </fill>
  </fills>
  <borders count="27">
    <border>
      <left/>
      <right/>
      <top/>
      <bottom/>
      <diagonal/>
    </border>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s>
  <cellStyleXfs count="7">
    <xf numFmtId="0" fontId="0" fillId="0" borderId="0"/>
    <xf numFmtId="0" fontId="2" fillId="0" borderId="1"/>
    <xf numFmtId="9" fontId="2" fillId="0" borderId="1"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1" fillId="0" borderId="1"/>
    <xf numFmtId="9" fontId="1" fillId="0" borderId="1" applyFont="0" applyFill="0" applyBorder="0" applyAlignment="0" applyProtection="0"/>
  </cellStyleXfs>
  <cellXfs count="133">
    <xf numFmtId="0" fontId="0" fillId="0" borderId="0" xfId="0" applyFont="1" applyAlignment="1"/>
    <xf numFmtId="0" fontId="4" fillId="0" borderId="1" xfId="1" applyFont="1"/>
    <xf numFmtId="0" fontId="4" fillId="0" borderId="1" xfId="1" applyFont="1" applyAlignment="1">
      <alignment horizontal="center"/>
    </xf>
    <xf numFmtId="9" fontId="7" fillId="0" borderId="16" xfId="1" applyNumberFormat="1" applyFont="1" applyBorder="1" applyAlignment="1">
      <alignment vertical="center"/>
    </xf>
    <xf numFmtId="0" fontId="9" fillId="6" borderId="16" xfId="1" applyFont="1" applyFill="1" applyBorder="1" applyAlignment="1">
      <alignment horizontal="center" vertical="center" wrapText="1"/>
    </xf>
    <xf numFmtId="17" fontId="9" fillId="6" borderId="16" xfId="1" applyNumberFormat="1" applyFont="1" applyFill="1" applyBorder="1" applyAlignment="1">
      <alignment horizontal="center" vertical="center"/>
    </xf>
    <xf numFmtId="0" fontId="5" fillId="0" borderId="16" xfId="1" applyFont="1" applyBorder="1" applyAlignment="1">
      <alignment vertical="center" wrapText="1"/>
    </xf>
    <xf numFmtId="0" fontId="6" fillId="0" borderId="16" xfId="1" applyFont="1" applyBorder="1"/>
    <xf numFmtId="0" fontId="6" fillId="0" borderId="16" xfId="1" applyFont="1" applyBorder="1" applyAlignment="1">
      <alignment vertical="center" wrapText="1"/>
    </xf>
    <xf numFmtId="43" fontId="7" fillId="0" borderId="16" xfId="3" applyFont="1" applyBorder="1" applyAlignment="1">
      <alignment horizontal="center"/>
    </xf>
    <xf numFmtId="0" fontId="10" fillId="0" borderId="0" xfId="0" applyFont="1" applyAlignment="1"/>
    <xf numFmtId="0" fontId="9" fillId="6" borderId="19" xfId="1" applyFont="1" applyFill="1" applyBorder="1" applyAlignment="1">
      <alignment horizontal="center" vertical="center" wrapText="1"/>
    </xf>
    <xf numFmtId="0" fontId="9" fillId="6" borderId="21" xfId="1" applyFont="1" applyFill="1" applyBorder="1" applyAlignment="1">
      <alignment horizontal="center" vertical="center" wrapText="1"/>
    </xf>
    <xf numFmtId="0" fontId="9" fillId="6" borderId="17" xfId="1" applyFont="1" applyFill="1" applyBorder="1" applyAlignment="1">
      <alignment horizontal="center" vertical="center" wrapText="1"/>
    </xf>
    <xf numFmtId="0" fontId="7" fillId="0" borderId="16" xfId="1" applyFont="1" applyBorder="1" applyAlignment="1">
      <alignment vertical="center" wrapText="1"/>
    </xf>
    <xf numFmtId="43" fontId="7" fillId="0" borderId="16" xfId="3" applyFont="1" applyBorder="1" applyAlignment="1">
      <alignment horizontal="right" vertical="center"/>
    </xf>
    <xf numFmtId="166" fontId="7" fillId="0" borderId="16" xfId="3" applyNumberFormat="1" applyFont="1" applyBorder="1" applyAlignment="1">
      <alignment horizontal="right" vertical="center"/>
    </xf>
    <xf numFmtId="0" fontId="8" fillId="6" borderId="16" xfId="1" applyFont="1" applyFill="1" applyBorder="1" applyAlignment="1">
      <alignment vertical="center" wrapText="1"/>
    </xf>
    <xf numFmtId="43" fontId="8" fillId="6" borderId="16" xfId="1" applyNumberFormat="1" applyFont="1" applyFill="1" applyBorder="1" applyAlignment="1">
      <alignment horizontal="center" vertical="center"/>
    </xf>
    <xf numFmtId="166" fontId="8" fillId="6" borderId="16" xfId="1" applyNumberFormat="1" applyFont="1" applyFill="1" applyBorder="1" applyAlignment="1">
      <alignment horizontal="center" vertical="center"/>
    </xf>
    <xf numFmtId="0" fontId="8" fillId="6" borderId="17" xfId="1" applyFont="1" applyFill="1" applyBorder="1" applyAlignment="1">
      <alignment horizontal="left" vertical="center" wrapText="1"/>
    </xf>
    <xf numFmtId="0" fontId="8" fillId="6" borderId="18" xfId="1" applyFont="1" applyFill="1" applyBorder="1" applyAlignment="1">
      <alignment horizontal="left" vertical="center" wrapText="1"/>
    </xf>
    <xf numFmtId="43" fontId="4" fillId="0" borderId="1" xfId="1" applyNumberFormat="1" applyFont="1"/>
    <xf numFmtId="43" fontId="4" fillId="0" borderId="1" xfId="3" applyFont="1" applyBorder="1"/>
    <xf numFmtId="165" fontId="7" fillId="0" borderId="16" xfId="4" applyNumberFormat="1" applyFont="1" applyBorder="1" applyAlignment="1">
      <alignment horizontal="center"/>
    </xf>
    <xf numFmtId="0" fontId="6" fillId="0" borderId="1" xfId="1" applyFont="1" applyBorder="1" applyAlignment="1">
      <alignment horizontal="left" vertical="center" wrapText="1"/>
    </xf>
    <xf numFmtId="43" fontId="6" fillId="0" borderId="1" xfId="3" applyFont="1" applyBorder="1" applyAlignment="1">
      <alignment vertical="center" wrapText="1"/>
    </xf>
    <xf numFmtId="43" fontId="8" fillId="6" borderId="16" xfId="3" applyFont="1" applyFill="1" applyBorder="1" applyAlignment="1">
      <alignment vertical="center" wrapText="1"/>
    </xf>
    <xf numFmtId="165" fontId="7" fillId="0" borderId="16" xfId="4" applyNumberFormat="1" applyFont="1" applyBorder="1" applyAlignment="1">
      <alignment vertical="center"/>
    </xf>
    <xf numFmtId="9" fontId="7" fillId="0" borderId="16" xfId="4" applyFont="1" applyBorder="1" applyAlignment="1">
      <alignment horizontal="right" vertical="center" wrapText="1"/>
    </xf>
    <xf numFmtId="43" fontId="7" fillId="5" borderId="16" xfId="3" applyFont="1" applyFill="1" applyBorder="1" applyAlignment="1">
      <alignment horizontal="right" vertical="center"/>
    </xf>
    <xf numFmtId="43" fontId="7" fillId="5" borderId="16" xfId="3" applyNumberFormat="1" applyFont="1" applyFill="1" applyBorder="1" applyAlignment="1">
      <alignment horizontal="right" vertical="center"/>
    </xf>
    <xf numFmtId="0" fontId="9" fillId="6" borderId="16" xfId="1" applyFont="1" applyFill="1" applyBorder="1" applyAlignment="1">
      <alignment vertical="center" wrapText="1"/>
    </xf>
    <xf numFmtId="0" fontId="9" fillId="6" borderId="16" xfId="1" applyFont="1" applyFill="1" applyBorder="1" applyAlignment="1">
      <alignment horizontal="center" vertical="center"/>
    </xf>
    <xf numFmtId="43" fontId="7" fillId="0" borderId="16" xfId="3" applyNumberFormat="1" applyFont="1" applyBorder="1" applyAlignment="1">
      <alignment horizontal="right" vertical="center"/>
    </xf>
    <xf numFmtId="9" fontId="4" fillId="0" borderId="1" xfId="4" applyFont="1" applyBorder="1" applyAlignment="1">
      <alignment horizontal="center"/>
    </xf>
    <xf numFmtId="0" fontId="7" fillId="0" borderId="16" xfId="1" applyFont="1" applyFill="1" applyBorder="1" applyAlignment="1">
      <alignment vertical="center"/>
    </xf>
    <xf numFmtId="43" fontId="7" fillId="0" borderId="16" xfId="1" applyNumberFormat="1" applyFont="1" applyBorder="1" applyAlignment="1">
      <alignment horizontal="right" vertical="center"/>
    </xf>
    <xf numFmtId="9" fontId="7" fillId="0" borderId="16" xfId="4" applyNumberFormat="1" applyFont="1" applyBorder="1" applyAlignment="1">
      <alignment horizontal="right" vertical="center" wrapText="1"/>
    </xf>
    <xf numFmtId="0" fontId="9" fillId="6" borderId="16" xfId="1" applyFont="1" applyFill="1" applyBorder="1" applyAlignment="1">
      <alignment horizontal="center" vertical="center"/>
    </xf>
    <xf numFmtId="165" fontId="4" fillId="2" borderId="16" xfId="1" applyNumberFormat="1" applyFont="1" applyFill="1" applyBorder="1" applyAlignment="1">
      <alignment horizontal="center" vertical="center"/>
    </xf>
    <xf numFmtId="0" fontId="6" fillId="0" borderId="19" xfId="1" applyFont="1" applyBorder="1" applyAlignment="1">
      <alignment horizontal="left" vertical="center" wrapText="1"/>
    </xf>
    <xf numFmtId="0" fontId="6" fillId="0" borderId="24" xfId="1" applyFont="1" applyBorder="1" applyAlignment="1">
      <alignment horizontal="left" vertical="center" wrapText="1"/>
    </xf>
    <xf numFmtId="0" fontId="6" fillId="0" borderId="20" xfId="1" applyFont="1" applyBorder="1" applyAlignment="1">
      <alignment horizontal="left" vertical="center" wrapText="1"/>
    </xf>
    <xf numFmtId="43" fontId="7" fillId="5" borderId="19" xfId="3" applyFont="1" applyFill="1" applyBorder="1" applyAlignment="1">
      <alignment horizontal="center" vertical="center"/>
    </xf>
    <xf numFmtId="43" fontId="7" fillId="5" borderId="24" xfId="3" applyFont="1" applyFill="1" applyBorder="1" applyAlignment="1">
      <alignment horizontal="center" vertical="center"/>
    </xf>
    <xf numFmtId="43" fontId="7" fillId="5" borderId="20" xfId="3" applyFont="1" applyFill="1" applyBorder="1" applyAlignment="1">
      <alignment horizontal="center" vertical="center"/>
    </xf>
    <xf numFmtId="43" fontId="7" fillId="0" borderId="19" xfId="3" applyFont="1" applyBorder="1" applyAlignment="1">
      <alignment horizontal="center" vertical="center" wrapText="1"/>
    </xf>
    <xf numFmtId="43" fontId="7" fillId="0" borderId="24" xfId="3" applyFont="1" applyBorder="1" applyAlignment="1">
      <alignment horizontal="center" vertical="center" wrapText="1"/>
    </xf>
    <xf numFmtId="43" fontId="7" fillId="0" borderId="20" xfId="3" applyFont="1" applyBorder="1" applyAlignment="1">
      <alignment horizontal="center" vertical="center" wrapText="1"/>
    </xf>
    <xf numFmtId="0" fontId="8" fillId="6" borderId="26" xfId="1" applyFont="1" applyFill="1" applyBorder="1" applyAlignment="1">
      <alignment horizontal="center" vertical="center"/>
    </xf>
    <xf numFmtId="0" fontId="8" fillId="6" borderId="1" xfId="1" applyFont="1" applyFill="1" applyBorder="1" applyAlignment="1">
      <alignment horizontal="center" vertical="center"/>
    </xf>
    <xf numFmtId="0" fontId="8" fillId="6" borderId="17" xfId="1" applyFont="1" applyFill="1" applyBorder="1" applyAlignment="1">
      <alignment horizontal="center" vertical="center"/>
    </xf>
    <xf numFmtId="0" fontId="8" fillId="6" borderId="18" xfId="1" applyFont="1" applyFill="1" applyBorder="1" applyAlignment="1">
      <alignment horizontal="center" vertical="center"/>
    </xf>
    <xf numFmtId="0" fontId="8" fillId="6" borderId="25" xfId="1" applyFont="1" applyFill="1" applyBorder="1" applyAlignment="1">
      <alignment horizontal="center" vertical="center"/>
    </xf>
    <xf numFmtId="0" fontId="9" fillId="6" borderId="19" xfId="1" applyFont="1" applyFill="1" applyBorder="1" applyAlignment="1">
      <alignment horizontal="center" vertical="center"/>
    </xf>
    <xf numFmtId="0" fontId="9" fillId="6" borderId="20" xfId="1" applyFont="1" applyFill="1" applyBorder="1" applyAlignment="1">
      <alignment horizontal="center" vertical="center"/>
    </xf>
    <xf numFmtId="0" fontId="9" fillId="6" borderId="17" xfId="1" applyFont="1" applyFill="1" applyBorder="1" applyAlignment="1">
      <alignment horizontal="center" vertical="center"/>
    </xf>
    <xf numFmtId="0" fontId="9" fillId="6" borderId="18" xfId="1" applyFont="1" applyFill="1" applyBorder="1" applyAlignment="1">
      <alignment horizontal="center" vertical="center"/>
    </xf>
    <xf numFmtId="0" fontId="11" fillId="0" borderId="1" xfId="1" applyFont="1" applyAlignment="1">
      <alignment horizontal="center" vertical="center"/>
    </xf>
    <xf numFmtId="0" fontId="8" fillId="6" borderId="22" xfId="1" applyFont="1" applyFill="1" applyBorder="1" applyAlignment="1">
      <alignment horizontal="center" vertical="center" wrapText="1"/>
    </xf>
    <xf numFmtId="0" fontId="8" fillId="6" borderId="23" xfId="1" applyFont="1" applyFill="1" applyBorder="1" applyAlignment="1">
      <alignment horizontal="center" vertical="center" wrapText="1"/>
    </xf>
    <xf numFmtId="0" fontId="9" fillId="6" borderId="25" xfId="1" applyFont="1" applyFill="1" applyBorder="1" applyAlignment="1">
      <alignment horizontal="center" vertical="center"/>
    </xf>
    <xf numFmtId="43" fontId="7" fillId="0" borderId="19" xfId="3" applyFont="1" applyBorder="1" applyAlignment="1">
      <alignment horizontal="center" vertical="center"/>
    </xf>
    <xf numFmtId="43" fontId="7" fillId="0" borderId="24" xfId="3" applyFont="1" applyBorder="1" applyAlignment="1">
      <alignment horizontal="center" vertical="center"/>
    </xf>
    <xf numFmtId="43" fontId="7" fillId="0" borderId="20" xfId="3" applyFont="1" applyBorder="1" applyAlignment="1">
      <alignment horizontal="center" vertical="center"/>
    </xf>
    <xf numFmtId="0" fontId="12" fillId="0" borderId="2" xfId="5" applyFont="1" applyBorder="1" applyAlignment="1">
      <alignment horizontal="center" vertical="center" wrapText="1"/>
    </xf>
    <xf numFmtId="0" fontId="12" fillId="0" borderId="3" xfId="5" applyFont="1" applyBorder="1" applyAlignment="1">
      <alignment horizontal="center" vertical="center" wrapText="1"/>
    </xf>
    <xf numFmtId="0" fontId="12" fillId="0" borderId="4" xfId="5" applyFont="1" applyBorder="1" applyAlignment="1">
      <alignment horizontal="center" vertical="center" wrapText="1"/>
    </xf>
    <xf numFmtId="0" fontId="12" fillId="0" borderId="1" xfId="5" applyFont="1" applyAlignment="1">
      <alignment horizontal="center" vertical="center" wrapText="1"/>
    </xf>
    <xf numFmtId="0" fontId="13" fillId="2" borderId="2" xfId="5" applyFont="1" applyFill="1" applyBorder="1" applyAlignment="1">
      <alignment horizontal="left" vertical="center" wrapText="1"/>
    </xf>
    <xf numFmtId="0" fontId="13" fillId="2" borderId="3" xfId="5" applyFont="1" applyFill="1" applyBorder="1" applyAlignment="1">
      <alignment horizontal="left" vertical="center" wrapText="1"/>
    </xf>
    <xf numFmtId="0" fontId="13" fillId="2" borderId="4" xfId="5" applyFont="1" applyFill="1" applyBorder="1" applyAlignment="1">
      <alignment horizontal="left" vertical="center" wrapText="1"/>
    </xf>
    <xf numFmtId="0" fontId="14" fillId="0" borderId="1" xfId="5" applyFont="1" applyAlignment="1">
      <alignment vertical="center"/>
    </xf>
    <xf numFmtId="0" fontId="13" fillId="3" borderId="2" xfId="5" applyFont="1" applyFill="1" applyBorder="1" applyAlignment="1">
      <alignment horizontal="left" vertical="center" wrapText="1"/>
    </xf>
    <xf numFmtId="0" fontId="13" fillId="3" borderId="3" xfId="5" applyFont="1" applyFill="1" applyBorder="1" applyAlignment="1">
      <alignment horizontal="left" vertical="center" wrapText="1"/>
    </xf>
    <xf numFmtId="0" fontId="13" fillId="3" borderId="4" xfId="5" applyFont="1" applyFill="1" applyBorder="1" applyAlignment="1">
      <alignment horizontal="left" vertical="center" wrapText="1"/>
    </xf>
    <xf numFmtId="0" fontId="14" fillId="0" borderId="5" xfId="5" applyFont="1" applyBorder="1" applyAlignment="1">
      <alignment vertical="center" wrapText="1"/>
    </xf>
    <xf numFmtId="0" fontId="14" fillId="0" borderId="6" xfId="5" applyFont="1" applyBorder="1" applyAlignment="1">
      <alignment vertical="center" wrapText="1"/>
    </xf>
    <xf numFmtId="0" fontId="14" fillId="0" borderId="5" xfId="5" applyFont="1" applyBorder="1" applyAlignment="1">
      <alignment horizontal="left" vertical="center" wrapText="1"/>
    </xf>
    <xf numFmtId="0" fontId="14" fillId="0" borderId="7" xfId="5" applyFont="1" applyBorder="1" applyAlignment="1">
      <alignment vertical="center" wrapText="1"/>
    </xf>
    <xf numFmtId="0" fontId="14" fillId="0" borderId="1" xfId="5" applyFont="1" applyAlignment="1">
      <alignment vertical="center" wrapText="1"/>
    </xf>
    <xf numFmtId="0" fontId="14" fillId="0" borderId="7" xfId="5" applyFont="1" applyBorder="1" applyAlignment="1">
      <alignment horizontal="left" vertical="top" wrapText="1"/>
    </xf>
    <xf numFmtId="0" fontId="14" fillId="0" borderId="8" xfId="5" applyFont="1" applyBorder="1" applyAlignment="1">
      <alignment vertical="center" wrapText="1"/>
    </xf>
    <xf numFmtId="0" fontId="14" fillId="0" borderId="9" xfId="5" applyFont="1" applyBorder="1" applyAlignment="1">
      <alignment vertical="center" wrapText="1"/>
    </xf>
    <xf numFmtId="4" fontId="14" fillId="0" borderId="10" xfId="5" applyNumberFormat="1" applyFont="1" applyBorder="1" applyAlignment="1">
      <alignment vertical="center" wrapText="1"/>
    </xf>
    <xf numFmtId="0" fontId="14" fillId="0" borderId="1" xfId="5" applyFont="1" applyAlignment="1">
      <alignment horizontal="center" vertical="center" wrapText="1"/>
    </xf>
    <xf numFmtId="0" fontId="15" fillId="0" borderId="7" xfId="5" applyFont="1" applyBorder="1" applyAlignment="1">
      <alignment horizontal="left" wrapText="1"/>
    </xf>
    <xf numFmtId="164" fontId="14" fillId="0" borderId="10" xfId="5" applyNumberFormat="1" applyFont="1" applyBorder="1" applyAlignment="1">
      <alignment horizontal="left" vertical="center" wrapText="1"/>
    </xf>
    <xf numFmtId="165" fontId="14" fillId="0" borderId="10" xfId="6" applyNumberFormat="1" applyFont="1" applyBorder="1" applyAlignment="1">
      <alignment horizontal="left" vertical="center" wrapText="1"/>
    </xf>
    <xf numFmtId="0" fontId="15" fillId="0" borderId="8" xfId="5" applyFont="1" applyBorder="1" applyAlignment="1">
      <alignment horizontal="left" wrapText="1"/>
    </xf>
    <xf numFmtId="0" fontId="13" fillId="0" borderId="11" xfId="5" applyFont="1" applyBorder="1" applyAlignment="1">
      <alignment horizontal="left" vertical="top" wrapText="1"/>
    </xf>
    <xf numFmtId="0" fontId="13" fillId="0" borderId="6" xfId="5" applyFont="1" applyBorder="1" applyAlignment="1">
      <alignment horizontal="left" vertical="top" wrapText="1"/>
    </xf>
    <xf numFmtId="0" fontId="13" fillId="0" borderId="12" xfId="5" applyFont="1" applyBorder="1" applyAlignment="1">
      <alignment horizontal="left" vertical="top" wrapText="1"/>
    </xf>
    <xf numFmtId="0" fontId="14" fillId="0" borderId="13" xfId="5" applyFont="1" applyBorder="1" applyAlignment="1">
      <alignment horizontal="left" vertical="top" wrapText="1"/>
    </xf>
    <xf numFmtId="0" fontId="14" fillId="0" borderId="9" xfId="5" applyFont="1" applyBorder="1" applyAlignment="1">
      <alignment horizontal="left" vertical="top" wrapText="1"/>
    </xf>
    <xf numFmtId="0" fontId="14" fillId="0" borderId="14" xfId="5" applyFont="1" applyBorder="1" applyAlignment="1">
      <alignment horizontal="left" vertical="top" wrapText="1"/>
    </xf>
    <xf numFmtId="0" fontId="14" fillId="0" borderId="10" xfId="5" applyFont="1" applyBorder="1" applyAlignment="1">
      <alignment horizontal="left" vertical="center" wrapText="1"/>
    </xf>
    <xf numFmtId="0" fontId="15" fillId="0" borderId="5" xfId="5" applyFont="1" applyBorder="1" applyAlignment="1">
      <alignment horizontal="left" wrapText="1"/>
    </xf>
    <xf numFmtId="0" fontId="12" fillId="0" borderId="10" xfId="5" applyFont="1" applyBorder="1" applyAlignment="1">
      <alignment horizontal="left" vertical="center" wrapText="1"/>
    </xf>
    <xf numFmtId="165" fontId="12" fillId="0" borderId="10" xfId="6" applyNumberFormat="1" applyFont="1" applyFill="1" applyBorder="1" applyAlignment="1">
      <alignment horizontal="left" vertical="center" wrapText="1"/>
    </xf>
    <xf numFmtId="0" fontId="16" fillId="0" borderId="11" xfId="5" applyFont="1" applyBorder="1" applyAlignment="1">
      <alignment horizontal="left" vertical="top" wrapText="1"/>
    </xf>
    <xf numFmtId="0" fontId="16" fillId="0" borderId="6" xfId="5" applyFont="1" applyBorder="1" applyAlignment="1">
      <alignment horizontal="left" vertical="top" wrapText="1"/>
    </xf>
    <xf numFmtId="0" fontId="16" fillId="0" borderId="12" xfId="5" applyFont="1" applyBorder="1" applyAlignment="1">
      <alignment horizontal="left" vertical="top" wrapText="1"/>
    </xf>
    <xf numFmtId="0" fontId="14" fillId="0" borderId="13" xfId="5" applyFont="1" applyBorder="1" applyAlignment="1">
      <alignment horizontal="left" vertical="center" wrapText="1"/>
    </xf>
    <xf numFmtId="0" fontId="14" fillId="0" borderId="9" xfId="5" applyFont="1" applyBorder="1" applyAlignment="1">
      <alignment horizontal="left" vertical="center" wrapText="1"/>
    </xf>
    <xf numFmtId="0" fontId="14" fillId="0" borderId="14" xfId="5" applyFont="1" applyBorder="1" applyAlignment="1">
      <alignment horizontal="left" vertical="center" wrapText="1"/>
    </xf>
    <xf numFmtId="0" fontId="17" fillId="4" borderId="2" xfId="5" applyFont="1" applyFill="1" applyBorder="1" applyAlignment="1">
      <alignment horizontal="left" vertical="center" wrapText="1"/>
    </xf>
    <xf numFmtId="0" fontId="17" fillId="4" borderId="3" xfId="5" applyFont="1" applyFill="1" applyBorder="1" applyAlignment="1">
      <alignment horizontal="left" vertical="center" wrapText="1"/>
    </xf>
    <xf numFmtId="0" fontId="17" fillId="4" borderId="4" xfId="5" applyFont="1" applyFill="1" applyBorder="1" applyAlignment="1">
      <alignment horizontal="left" vertical="center" wrapText="1"/>
    </xf>
    <xf numFmtId="0" fontId="14" fillId="2" borderId="2" xfId="5" applyFont="1" applyFill="1" applyBorder="1" applyAlignment="1">
      <alignment horizontal="left" vertical="center" wrapText="1"/>
    </xf>
    <xf numFmtId="0" fontId="14" fillId="2" borderId="3" xfId="5" applyFont="1" applyFill="1" applyBorder="1" applyAlignment="1">
      <alignment horizontal="left" vertical="center" wrapText="1"/>
    </xf>
    <xf numFmtId="0" fontId="14" fillId="2" borderId="4" xfId="5" applyFont="1" applyFill="1" applyBorder="1" applyAlignment="1">
      <alignment horizontal="left" vertical="center" wrapText="1"/>
    </xf>
    <xf numFmtId="0" fontId="12" fillId="0" borderId="11" xfId="5" applyFont="1" applyBorder="1" applyAlignment="1">
      <alignment horizontal="left" vertical="center" wrapText="1"/>
    </xf>
    <xf numFmtId="0" fontId="12" fillId="0" borderId="6" xfId="5" applyFont="1" applyBorder="1" applyAlignment="1">
      <alignment horizontal="left" vertical="center" wrapText="1"/>
    </xf>
    <xf numFmtId="0" fontId="12" fillId="0" borderId="12" xfId="5" applyFont="1" applyBorder="1" applyAlignment="1">
      <alignment horizontal="left" vertical="center" wrapText="1"/>
    </xf>
    <xf numFmtId="0" fontId="14" fillId="0" borderId="15" xfId="5" applyFont="1" applyBorder="1" applyAlignment="1">
      <alignment horizontal="left" vertical="center" wrapText="1"/>
    </xf>
    <xf numFmtId="0" fontId="14" fillId="0" borderId="1" xfId="5" applyFont="1" applyAlignment="1">
      <alignment horizontal="left" vertical="center" wrapText="1"/>
    </xf>
    <xf numFmtId="0" fontId="14" fillId="0" borderId="10" xfId="5" applyFont="1" applyBorder="1" applyAlignment="1">
      <alignment horizontal="left" vertical="center" wrapText="1"/>
    </xf>
    <xf numFmtId="3" fontId="14" fillId="0" borderId="15" xfId="5" applyNumberFormat="1" applyFont="1" applyBorder="1" applyAlignment="1">
      <alignment horizontal="left" vertical="center" wrapText="1"/>
    </xf>
    <xf numFmtId="3" fontId="14" fillId="0" borderId="1" xfId="5" applyNumberFormat="1" applyFont="1" applyAlignment="1">
      <alignment horizontal="left" vertical="center" wrapText="1"/>
    </xf>
    <xf numFmtId="3" fontId="14" fillId="0" borderId="10" xfId="5" applyNumberFormat="1" applyFont="1" applyBorder="1" applyAlignment="1">
      <alignment horizontal="left" vertical="center" wrapText="1"/>
    </xf>
    <xf numFmtId="3" fontId="14" fillId="0" borderId="10" xfId="5" applyNumberFormat="1" applyFont="1" applyBorder="1" applyAlignment="1">
      <alignment horizontal="left" vertical="center" wrapText="1"/>
    </xf>
    <xf numFmtId="3" fontId="14" fillId="0" borderId="10" xfId="5" applyNumberFormat="1" applyFont="1" applyBorder="1" applyAlignment="1">
      <alignment vertical="center" wrapText="1"/>
    </xf>
    <xf numFmtId="0" fontId="14" fillId="0" borderId="13" xfId="5" applyFont="1" applyFill="1" applyBorder="1" applyAlignment="1">
      <alignment horizontal="left" vertical="center" wrapText="1"/>
    </xf>
    <xf numFmtId="0" fontId="14" fillId="0" borderId="9" xfId="5" applyFont="1" applyFill="1" applyBorder="1" applyAlignment="1">
      <alignment horizontal="left" vertical="center" wrapText="1"/>
    </xf>
    <xf numFmtId="0" fontId="14" fillId="0" borderId="14" xfId="5" applyFont="1" applyFill="1" applyBorder="1" applyAlignment="1">
      <alignment horizontal="left" vertical="center" wrapText="1"/>
    </xf>
    <xf numFmtId="0" fontId="14" fillId="0" borderId="2" xfId="5" applyFont="1" applyFill="1" applyBorder="1" applyAlignment="1">
      <alignment horizontal="left" vertical="top" wrapText="1"/>
    </xf>
    <xf numFmtId="0" fontId="14" fillId="0" borderId="3" xfId="5" applyFont="1" applyFill="1" applyBorder="1" applyAlignment="1">
      <alignment horizontal="left" vertical="top" wrapText="1"/>
    </xf>
    <xf numFmtId="0" fontId="14" fillId="0" borderId="4" xfId="5" applyFont="1" applyFill="1" applyBorder="1" applyAlignment="1">
      <alignment horizontal="left" vertical="top" wrapText="1"/>
    </xf>
    <xf numFmtId="0" fontId="14" fillId="5" borderId="2" xfId="5" applyFont="1" applyFill="1" applyBorder="1" applyAlignment="1">
      <alignment horizontal="left" vertical="top" wrapText="1"/>
    </xf>
    <xf numFmtId="0" fontId="14" fillId="5" borderId="3" xfId="5" applyFont="1" applyFill="1" applyBorder="1" applyAlignment="1">
      <alignment horizontal="left" vertical="top" wrapText="1"/>
    </xf>
    <xf numFmtId="0" fontId="14" fillId="5" borderId="4" xfId="5" applyFont="1" applyFill="1" applyBorder="1" applyAlignment="1">
      <alignment horizontal="left" vertical="top" wrapText="1"/>
    </xf>
  </cellXfs>
  <cellStyles count="7">
    <cellStyle name="Millares" xfId="3" builtinId="3"/>
    <cellStyle name="Normal" xfId="0" builtinId="0"/>
    <cellStyle name="Normal 2" xfId="1" xr:uid="{8A177260-888D-4C29-88CB-11A7C535C9D8}"/>
    <cellStyle name="Normal 3" xfId="5" xr:uid="{284C72FD-9785-436B-9EAD-BC8B2DF6D1C2}"/>
    <cellStyle name="Porcentaje" xfId="4" builtinId="5"/>
    <cellStyle name="Porcentaje 2" xfId="2" xr:uid="{D1B3C7D7-217B-4C99-9504-38DFEE6BEE10}"/>
    <cellStyle name="Porcentaje 3" xfId="6" xr:uid="{CCB0E890-C23A-4D45-A18B-50386825595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('Abril - Junio 2022'!$B$72,'Abril - Junio 2022'!$B$70)</c:f>
              <c:strCache>
                <c:ptCount val="2"/>
                <c:pt idx="0">
                  <c:v>Ejecutado</c:v>
                </c:pt>
                <c:pt idx="1">
                  <c:v>Programado</c:v>
                </c:pt>
              </c:strCache>
            </c:strRef>
          </c:cat>
          <c:val>
            <c:numRef>
              <c:f>('Abril - Junio 2022'!$C$72,'Abril - Junio 2022'!$C$70)</c:f>
              <c:numCache>
                <c:formatCode>"$"#,##0.00</c:formatCode>
                <c:ptCount val="2"/>
                <c:pt idx="0">
                  <c:v>150020789.90000001</c:v>
                </c:pt>
                <c:pt idx="1">
                  <c:v>178099704</c:v>
                </c:pt>
              </c:numCache>
            </c:numRef>
          </c:val>
          <c:extLst>
            <c:ext xmlns:c16="http://schemas.microsoft.com/office/drawing/2014/chart" uri="{C3380CC4-5D6E-409C-BE32-E72D297353CC}">
              <c16:uniqueId val="{00000000-2764-4346-A918-C9357A5733D7}"/>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Porcentaje de adultos mayores independiente con riesgo a dependencia</a:t>
            </a:r>
          </a:p>
        </c:rich>
      </c:tx>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abril - junio'!$E$3:$G$3</c:f>
              <c:strCache>
                <c:ptCount val="3"/>
                <c:pt idx="0">
                  <c:v>Meta 2022</c:v>
                </c:pt>
                <c:pt idx="1">
                  <c:v>T1</c:v>
                </c:pt>
                <c:pt idx="2">
                  <c:v>T2</c:v>
                </c:pt>
              </c:strCache>
            </c:strRef>
          </c:cat>
          <c:val>
            <c:numRef>
              <c:f>'Calculos abril - junio'!$E$5:$G$5</c:f>
              <c:numCache>
                <c:formatCode>0.0%</c:formatCode>
                <c:ptCount val="3"/>
                <c:pt idx="0" formatCode="0%">
                  <c:v>0.3</c:v>
                </c:pt>
                <c:pt idx="1">
                  <c:v>0.17199999999999999</c:v>
                </c:pt>
                <c:pt idx="2">
                  <c:v>0.13941018766756033</c:v>
                </c:pt>
              </c:numCache>
            </c:numRef>
          </c:val>
          <c:extLst>
            <c:ext xmlns:c16="http://schemas.microsoft.com/office/drawing/2014/chart" uri="{C3380CC4-5D6E-409C-BE32-E72D297353CC}">
              <c16:uniqueId val="{00000000-8CC7-433A-838D-215D04F4496D}"/>
            </c:ext>
          </c:extLst>
        </c:ser>
        <c:dLbls>
          <c:dLblPos val="outEnd"/>
          <c:showLegendKey val="0"/>
          <c:showVal val="1"/>
          <c:showCatName val="0"/>
          <c:showSerName val="0"/>
          <c:showPercent val="0"/>
          <c:showBubbleSize val="0"/>
        </c:dLbls>
        <c:gapWidth val="219"/>
        <c:overlap val="-27"/>
        <c:axId val="165745152"/>
        <c:axId val="165742240"/>
      </c:barChart>
      <c:catAx>
        <c:axId val="165745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5742240"/>
        <c:crosses val="autoZero"/>
        <c:auto val="1"/>
        <c:lblAlgn val="ctr"/>
        <c:lblOffset val="100"/>
        <c:noMultiLvlLbl val="0"/>
      </c:catAx>
      <c:valAx>
        <c:axId val="165742240"/>
        <c:scaling>
          <c:orientation val="minMax"/>
        </c:scaling>
        <c:delete val="1"/>
        <c:axPos val="l"/>
        <c:numFmt formatCode="0%" sourceLinked="1"/>
        <c:majorTickMark val="none"/>
        <c:minorTickMark val="none"/>
        <c:tickLblPos val="nextTo"/>
        <c:crossAx val="1657451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Porcentaje de adultos mayores que solicita asilo</a:t>
            </a:r>
          </a:p>
        </c:rich>
      </c:tx>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stacked"/>
        <c:varyColors val="0"/>
        <c:ser>
          <c:idx val="0"/>
          <c:order val="0"/>
          <c:spPr>
            <a:solidFill>
              <a:schemeClr val="accent1"/>
            </a:solidFill>
            <a:ln>
              <a:noFill/>
            </a:ln>
            <a:effectLst/>
          </c:spPr>
          <c:invertIfNegative val="0"/>
          <c:dLbls>
            <c:dLbl>
              <c:idx val="0"/>
              <c:layout>
                <c:manualLayout>
                  <c:x val="-3.472222222222222E-3"/>
                  <c:y val="-0.1477832512315271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B4B-4979-A0DD-064D5EC062EE}"/>
                </c:ext>
              </c:extLst>
            </c:dLbl>
            <c:dLbl>
              <c:idx val="1"/>
              <c:layout>
                <c:manualLayout>
                  <c:x val="-3.4722985208244317E-3"/>
                  <c:y val="-0.3284370618056304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B4B-4979-A0DD-064D5EC062EE}"/>
                </c:ext>
              </c:extLst>
            </c:dLbl>
            <c:dLbl>
              <c:idx val="2"/>
              <c:layout>
                <c:manualLayout>
                  <c:x val="-5.6876030031130778E-3"/>
                  <c:y val="-0.3319377629166217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B4B-4979-A0DD-064D5EC062EE}"/>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abril - junio'!$E$3:$G$3</c:f>
              <c:strCache>
                <c:ptCount val="3"/>
                <c:pt idx="0">
                  <c:v>Meta 2022</c:v>
                </c:pt>
                <c:pt idx="1">
                  <c:v>T1</c:v>
                </c:pt>
                <c:pt idx="2">
                  <c:v>T2</c:v>
                </c:pt>
              </c:strCache>
            </c:strRef>
          </c:cat>
          <c:val>
            <c:numRef>
              <c:f>'Calculos abril - junio'!$E$7:$G$7</c:f>
              <c:numCache>
                <c:formatCode>0.0%</c:formatCode>
                <c:ptCount val="3"/>
                <c:pt idx="0" formatCode="0%">
                  <c:v>0.18</c:v>
                </c:pt>
                <c:pt idx="1">
                  <c:v>0.44800000000000001</c:v>
                </c:pt>
                <c:pt idx="2">
                  <c:v>0.45442359249329761</c:v>
                </c:pt>
              </c:numCache>
            </c:numRef>
          </c:val>
          <c:extLst>
            <c:ext xmlns:c16="http://schemas.microsoft.com/office/drawing/2014/chart" uri="{C3380CC4-5D6E-409C-BE32-E72D297353CC}">
              <c16:uniqueId val="{00000003-CB4B-4979-A0DD-064D5EC062EE}"/>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0%" sourceLinked="1"/>
        <c:majorTickMark val="none"/>
        <c:minorTickMark val="none"/>
        <c:tickLblPos val="nextTo"/>
        <c:crossAx val="4408661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Información financiera del PPoR</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18299999999999997"/>
          <c:y val="4.6296296296296294E-2"/>
        </c:manualLayout>
      </c:layout>
      <c:overlay val="0"/>
      <c:spPr>
        <a:noFill/>
        <a:ln>
          <a:noFill/>
        </a:ln>
        <a:effectLst/>
      </c:spPr>
      <c:txPr>
        <a:bodyPr rot="0" spcFirstLastPara="1" vertOverflow="ellipsis" vert="horz" wrap="square" anchor="t" anchorCtr="1"/>
        <a:lstStyle/>
        <a:p>
          <a:pPr algn="ct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3757902022917867"/>
          <c:y val="0.16782891678289169"/>
          <c:w val="0.83701447570578069"/>
          <c:h val="0.78103207810320785"/>
        </c:manualLayout>
      </c:layout>
      <c:barChart>
        <c:barDir val="bar"/>
        <c:grouping val="stacked"/>
        <c:varyColors val="0"/>
        <c:ser>
          <c:idx val="0"/>
          <c:order val="0"/>
          <c:spPr>
            <a:solidFill>
              <a:schemeClr val="accent1"/>
            </a:solidFill>
            <a:ln>
              <a:noFill/>
            </a:ln>
            <a:effectLst/>
          </c:spPr>
          <c:invertIfNegative val="0"/>
          <c:dLbls>
            <c:dLbl>
              <c:idx val="0"/>
              <c:layout>
                <c:manualLayout>
                  <c:x val="0.15639765062440736"/>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878-43E0-95D0-4392B0C6D50D}"/>
                </c:ext>
              </c:extLst>
            </c:dLbl>
            <c:dLbl>
              <c:idx val="1"/>
              <c:layout>
                <c:manualLayout>
                  <c:x val="0.39497411337302341"/>
                  <c:y val="-9.2980009298000935E-3"/>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878-43E0-95D0-4392B0C6D50D}"/>
                </c:ext>
              </c:extLst>
            </c:dLbl>
            <c:dLbl>
              <c:idx val="2"/>
              <c:layout>
                <c:manualLayout>
                  <c:x val="0.39751476377952755"/>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878-43E0-95D0-4392B0C6D50D}"/>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abril - junio'!$B$22:$B$24</c:f>
              <c:strCache>
                <c:ptCount val="3"/>
                <c:pt idx="0">
                  <c:v>Ejecutado</c:v>
                </c:pt>
                <c:pt idx="1">
                  <c:v>Vigente</c:v>
                </c:pt>
                <c:pt idx="2">
                  <c:v>Inicial</c:v>
                </c:pt>
              </c:strCache>
            </c:strRef>
          </c:cat>
          <c:val>
            <c:numRef>
              <c:f>'Calculos abril - junio'!$C$22:$C$24</c:f>
              <c:numCache>
                <c:formatCode>_(* #,##0.00_);_(* \(#,##0.00\);_(* "-"??_);_(@_)</c:formatCode>
                <c:ptCount val="3"/>
                <c:pt idx="0">
                  <c:v>196413463.91000003</c:v>
                </c:pt>
                <c:pt idx="1">
                  <c:v>1094220384</c:v>
                </c:pt>
                <c:pt idx="2">
                  <c:v>1094220384</c:v>
                </c:pt>
              </c:numCache>
            </c:numRef>
          </c:val>
          <c:extLst>
            <c:ext xmlns:c16="http://schemas.microsoft.com/office/drawing/2014/chart" uri="{C3380CC4-5D6E-409C-BE32-E72D297353CC}">
              <c16:uniqueId val="{00000003-E878-43E0-95D0-4392B0C6D50D}"/>
            </c:ext>
          </c:extLst>
        </c:ser>
        <c:dLbls>
          <c:showLegendKey val="0"/>
          <c:showVal val="1"/>
          <c:showCatName val="0"/>
          <c:showSerName val="0"/>
          <c:showPercent val="0"/>
          <c:showBubbleSize val="0"/>
        </c:dLbls>
        <c:gapWidth val="150"/>
        <c:overlap val="100"/>
        <c:axId val="99129952"/>
        <c:axId val="99129536"/>
      </c:barChart>
      <c:catAx>
        <c:axId val="99129952"/>
        <c:scaling>
          <c:orientation val="minMax"/>
        </c:scaling>
        <c:delete val="0"/>
        <c:axPos val="l"/>
        <c:numFmt formatCode="General" sourceLinked="1"/>
        <c:majorTickMark val="none"/>
        <c:minorTickMark val="none"/>
        <c:tickLblPos val="nextTo"/>
        <c:spPr>
          <a:solidFill>
            <a:sysClr val="window" lastClr="FFFFFF"/>
          </a:solid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99129536"/>
        <c:crosses val="autoZero"/>
        <c:auto val="1"/>
        <c:lblAlgn val="ctr"/>
        <c:lblOffset val="100"/>
        <c:noMultiLvlLbl val="0"/>
      </c:catAx>
      <c:valAx>
        <c:axId val="99129536"/>
        <c:scaling>
          <c:orientation val="minMax"/>
        </c:scaling>
        <c:delete val="1"/>
        <c:axPos val="b"/>
        <c:numFmt formatCode="_(* #,##0.00_);_(* \(#,##0.00\);_(* &quot;-&quot;??_);_(@_)" sourceLinked="1"/>
        <c:majorTickMark val="none"/>
        <c:minorTickMark val="none"/>
        <c:tickLblPos val="nextTo"/>
        <c:crossAx val="991299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independientes</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stacked"/>
        <c:varyColors val="0"/>
        <c:ser>
          <c:idx val="0"/>
          <c:order val="0"/>
          <c:spPr>
            <a:solidFill>
              <a:schemeClr val="accent1"/>
            </a:solidFill>
            <a:ln>
              <a:noFill/>
            </a:ln>
            <a:effectLst/>
          </c:spPr>
          <c:invertIfNegative val="0"/>
          <c:dLbls>
            <c:dLbl>
              <c:idx val="0"/>
              <c:layout>
                <c:manualLayout>
                  <c:x val="-6.2076139817957522E-3"/>
                  <c:y val="-0.3174778250121887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6A2-4CD2-BC13-A2D6BB2D7AFB}"/>
                </c:ext>
              </c:extLst>
            </c:dLbl>
            <c:dLbl>
              <c:idx val="1"/>
              <c:layout>
                <c:manualLayout>
                  <c:x val="-5.5556875852041335E-3"/>
                  <c:y val="-0.22667028765471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6A2-4CD2-BC13-A2D6BB2D7AFB}"/>
                </c:ext>
              </c:extLst>
            </c:dLbl>
            <c:dLbl>
              <c:idx val="2"/>
              <c:layout>
                <c:manualLayout>
                  <c:x val="1.0080553689136306E-2"/>
                  <c:y val="-0.2647612286269042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9A0-40C0-A77C-E14C34C2A436}"/>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('Calculos abril - junio'!$E$3:$G$3,'Calculos abril - junio'!$F$3)</c15:sqref>
                  </c15:fullRef>
                </c:ext>
              </c:extLst>
              <c:f>'Calculos abril - junio'!$E$3:$G$3</c:f>
              <c:strCache>
                <c:ptCount val="3"/>
                <c:pt idx="0">
                  <c:v>Meta 2022</c:v>
                </c:pt>
                <c:pt idx="1">
                  <c:v>T1</c:v>
                </c:pt>
                <c:pt idx="2">
                  <c:v>T2</c:v>
                </c:pt>
              </c:strCache>
            </c:strRef>
          </c:cat>
          <c:val>
            <c:numRef>
              <c:extLst>
                <c:ext xmlns:c15="http://schemas.microsoft.com/office/drawing/2012/chart" uri="{02D57815-91ED-43cb-92C2-25804820EDAC}">
                  <c15:fullRef>
                    <c15:sqref>('Calculos abril - junio'!$E$4:$G$4,'Calculos abril - junio'!$F$4)</c15:sqref>
                  </c15:fullRef>
                </c:ext>
              </c:extLst>
              <c:f>'Calculos abril - junio'!$E$4:$G$4</c:f>
              <c:numCache>
                <c:formatCode>0.0%</c:formatCode>
                <c:ptCount val="3"/>
                <c:pt idx="0" formatCode="0%">
                  <c:v>0.65</c:v>
                </c:pt>
                <c:pt idx="1">
                  <c:v>0.38400000000000001</c:v>
                </c:pt>
                <c:pt idx="2">
                  <c:v>0.47587131367292224</c:v>
                </c:pt>
              </c:numCache>
            </c:numRef>
          </c:val>
          <c:extLst>
            <c:ext xmlns:c16="http://schemas.microsoft.com/office/drawing/2014/chart" uri="{C3380CC4-5D6E-409C-BE32-E72D297353CC}">
              <c16:uniqueId val="{00000002-26A2-4CD2-BC13-A2D6BB2D7AFB}"/>
            </c:ext>
          </c:extLst>
        </c:ser>
        <c:dLbls>
          <c:dLblPos val="ctr"/>
          <c:showLegendKey val="0"/>
          <c:showVal val="1"/>
          <c:showCatName val="0"/>
          <c:showSerName val="0"/>
          <c:showPercent val="0"/>
          <c:showBubbleSize val="0"/>
        </c:dLbls>
        <c:gapWidth val="150"/>
        <c:overlap val="100"/>
        <c:axId val="163561776"/>
        <c:axId val="163562192"/>
      </c:barChart>
      <c:catAx>
        <c:axId val="16356177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3562192"/>
        <c:crosses val="autoZero"/>
        <c:auto val="1"/>
        <c:lblAlgn val="ctr"/>
        <c:lblOffset val="100"/>
        <c:noMultiLvlLbl val="0"/>
      </c:catAx>
      <c:valAx>
        <c:axId val="163562192"/>
        <c:scaling>
          <c:orientation val="minMax"/>
        </c:scaling>
        <c:delete val="1"/>
        <c:axPos val="l"/>
        <c:numFmt formatCode="0%" sourceLinked="1"/>
        <c:majorTickMark val="out"/>
        <c:minorTickMark val="none"/>
        <c:tickLblPos val="nextTo"/>
        <c:crossAx val="1635617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independiente con riesgo a dependencia</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abril - junio'!$E$3:$G$3</c:f>
              <c:strCache>
                <c:ptCount val="3"/>
                <c:pt idx="0">
                  <c:v>Meta 2022</c:v>
                </c:pt>
                <c:pt idx="1">
                  <c:v>T1</c:v>
                </c:pt>
                <c:pt idx="2">
                  <c:v>T2</c:v>
                </c:pt>
              </c:strCache>
            </c:strRef>
          </c:cat>
          <c:val>
            <c:numRef>
              <c:f>'Calculos abril - junio'!$E$5:$G$5</c:f>
              <c:numCache>
                <c:formatCode>0.0%</c:formatCode>
                <c:ptCount val="3"/>
                <c:pt idx="0" formatCode="0%">
                  <c:v>0.3</c:v>
                </c:pt>
                <c:pt idx="1">
                  <c:v>0.17199999999999999</c:v>
                </c:pt>
                <c:pt idx="2">
                  <c:v>0.13941018766756033</c:v>
                </c:pt>
              </c:numCache>
            </c:numRef>
          </c:val>
          <c:extLst>
            <c:ext xmlns:c16="http://schemas.microsoft.com/office/drawing/2014/chart" uri="{C3380CC4-5D6E-409C-BE32-E72D297353CC}">
              <c16:uniqueId val="{00000000-2514-4FDC-9C04-2F7580DFDD56}"/>
            </c:ext>
          </c:extLst>
        </c:ser>
        <c:dLbls>
          <c:dLblPos val="outEnd"/>
          <c:showLegendKey val="0"/>
          <c:showVal val="1"/>
          <c:showCatName val="0"/>
          <c:showSerName val="0"/>
          <c:showPercent val="0"/>
          <c:showBubbleSize val="0"/>
        </c:dLbls>
        <c:gapWidth val="219"/>
        <c:overlap val="-27"/>
        <c:axId val="165745152"/>
        <c:axId val="165742240"/>
      </c:barChart>
      <c:catAx>
        <c:axId val="165745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5742240"/>
        <c:crosses val="autoZero"/>
        <c:auto val="1"/>
        <c:lblAlgn val="ctr"/>
        <c:lblOffset val="100"/>
        <c:noMultiLvlLbl val="0"/>
      </c:catAx>
      <c:valAx>
        <c:axId val="165742240"/>
        <c:scaling>
          <c:orientation val="minMax"/>
        </c:scaling>
        <c:delete val="1"/>
        <c:axPos val="l"/>
        <c:numFmt formatCode="0%" sourceLinked="1"/>
        <c:majorTickMark val="none"/>
        <c:minorTickMark val="none"/>
        <c:tickLblPos val="nextTo"/>
        <c:crossAx val="1657451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activos </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stacked"/>
        <c:varyColors val="0"/>
        <c:ser>
          <c:idx val="0"/>
          <c:order val="0"/>
          <c:spPr>
            <a:solidFill>
              <a:schemeClr val="accent1"/>
            </a:solidFill>
            <a:ln>
              <a:noFill/>
            </a:ln>
            <a:effectLst/>
          </c:spPr>
          <c:invertIfNegative val="0"/>
          <c:dLbls>
            <c:dLbl>
              <c:idx val="0"/>
              <c:layout>
                <c:manualLayout>
                  <c:x val="-7.0626854561611687E-3"/>
                  <c:y val="-0.2830330729599468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C7C-4C1C-B490-50B0EE39FFCD}"/>
                </c:ext>
              </c:extLst>
            </c:dLbl>
            <c:dLbl>
              <c:idx val="1"/>
              <c:layout>
                <c:manualLayout>
                  <c:x val="-3.1185326646856072E-4"/>
                  <c:y val="-0.3360806880505234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C7C-4C1C-B490-50B0EE39FFCD}"/>
                </c:ext>
              </c:extLst>
            </c:dLbl>
            <c:dLbl>
              <c:idx val="2"/>
              <c:layout>
                <c:manualLayout>
                  <c:x val="-3.5014445000399537E-3"/>
                  <c:y val="-0.1444727438923051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351-413A-B8F1-374D4F3BA62F}"/>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abril - junio'!$E$3:$G$3</c:f>
              <c:strCache>
                <c:ptCount val="3"/>
                <c:pt idx="0">
                  <c:v>Meta 2022</c:v>
                </c:pt>
                <c:pt idx="1">
                  <c:v>T1</c:v>
                </c:pt>
                <c:pt idx="2">
                  <c:v>T2</c:v>
                </c:pt>
              </c:strCache>
            </c:strRef>
          </c:cat>
          <c:val>
            <c:numRef>
              <c:f>'Calculos abril - junio'!$E$6:$G$6</c:f>
              <c:numCache>
                <c:formatCode>0.0%</c:formatCode>
                <c:ptCount val="3"/>
                <c:pt idx="0" formatCode="0%">
                  <c:v>0.55000000000000004</c:v>
                </c:pt>
                <c:pt idx="1">
                  <c:v>0.55200000000000005</c:v>
                </c:pt>
                <c:pt idx="2">
                  <c:v>0.54557640750670244</c:v>
                </c:pt>
              </c:numCache>
            </c:numRef>
          </c:val>
          <c:extLst>
            <c:ext xmlns:c16="http://schemas.microsoft.com/office/drawing/2014/chart" uri="{C3380CC4-5D6E-409C-BE32-E72D297353CC}">
              <c16:uniqueId val="{00000002-EC7C-4C1C-B490-50B0EE39FFCD}"/>
            </c:ext>
          </c:extLst>
        </c:ser>
        <c:dLbls>
          <c:dLblPos val="ctr"/>
          <c:showLegendKey val="0"/>
          <c:showVal val="1"/>
          <c:showCatName val="0"/>
          <c:showSerName val="0"/>
          <c:showPercent val="0"/>
          <c:showBubbleSize val="0"/>
        </c:dLbls>
        <c:gapWidth val="150"/>
        <c:overlap val="100"/>
        <c:axId val="180839568"/>
        <c:axId val="180838736"/>
      </c:barChart>
      <c:catAx>
        <c:axId val="180839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80838736"/>
        <c:crosses val="autoZero"/>
        <c:auto val="1"/>
        <c:lblAlgn val="ctr"/>
        <c:lblOffset val="100"/>
        <c:noMultiLvlLbl val="0"/>
      </c:catAx>
      <c:valAx>
        <c:axId val="180838736"/>
        <c:scaling>
          <c:orientation val="minMax"/>
        </c:scaling>
        <c:delete val="1"/>
        <c:axPos val="l"/>
        <c:numFmt formatCode="0%" sourceLinked="1"/>
        <c:majorTickMark val="none"/>
        <c:minorTickMark val="none"/>
        <c:tickLblPos val="nextTo"/>
        <c:crossAx val="1808395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b="1">
                <a:solidFill>
                  <a:sysClr val="windowText" lastClr="000000"/>
                </a:solidFill>
                <a:latin typeface="Times New Roman" panose="02020603050405020304" pitchFamily="18" charset="0"/>
                <a:cs typeface="Times New Roman" panose="02020603050405020304" pitchFamily="18" charset="0"/>
              </a:rPr>
              <a:t>Porcentaje de adultos mayores que solicita asilo</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stacked"/>
        <c:varyColors val="0"/>
        <c:ser>
          <c:idx val="0"/>
          <c:order val="0"/>
          <c:spPr>
            <a:solidFill>
              <a:schemeClr val="accent1"/>
            </a:solidFill>
            <a:ln>
              <a:noFill/>
            </a:ln>
            <a:effectLst/>
          </c:spPr>
          <c:invertIfNegative val="0"/>
          <c:dLbls>
            <c:dLbl>
              <c:idx val="0"/>
              <c:layout>
                <c:manualLayout>
                  <c:x val="-3.472222222222222E-3"/>
                  <c:y val="-0.14778325123152719"/>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C04-493F-9DAA-8B5808E63145}"/>
                </c:ext>
              </c:extLst>
            </c:dLbl>
            <c:dLbl>
              <c:idx val="1"/>
              <c:layout>
                <c:manualLayout>
                  <c:x val="-3.472222222222222E-3"/>
                  <c:y val="-0.3010399562123700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C04-493F-9DAA-8B5808E63145}"/>
                </c:ext>
              </c:extLst>
            </c:dLbl>
            <c:dLbl>
              <c:idx val="2"/>
              <c:layout>
                <c:manualLayout>
                  <c:x val="-3.1036623215394167E-3"/>
                  <c:y val="-0.3045404208194905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9CF-49FC-9A12-DA18C690C778}"/>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abril - junio'!$E$3:$G$3</c:f>
              <c:strCache>
                <c:ptCount val="3"/>
                <c:pt idx="0">
                  <c:v>Meta 2022</c:v>
                </c:pt>
                <c:pt idx="1">
                  <c:v>T1</c:v>
                </c:pt>
                <c:pt idx="2">
                  <c:v>T2</c:v>
                </c:pt>
              </c:strCache>
            </c:strRef>
          </c:cat>
          <c:val>
            <c:numRef>
              <c:f>'Calculos abril - junio'!$E$7:$G$7</c:f>
              <c:numCache>
                <c:formatCode>0.0%</c:formatCode>
                <c:ptCount val="3"/>
                <c:pt idx="0" formatCode="0%">
                  <c:v>0.18</c:v>
                </c:pt>
                <c:pt idx="1">
                  <c:v>0.44800000000000001</c:v>
                </c:pt>
                <c:pt idx="2">
                  <c:v>0.45442359249329761</c:v>
                </c:pt>
              </c:numCache>
            </c:numRef>
          </c:val>
          <c:extLst>
            <c:ext xmlns:c16="http://schemas.microsoft.com/office/drawing/2014/chart" uri="{C3380CC4-5D6E-409C-BE32-E72D297353CC}">
              <c16:uniqueId val="{00000002-EC04-493F-9DAA-8B5808E63145}"/>
            </c:ext>
          </c:extLst>
        </c:ser>
        <c:dLbls>
          <c:dLblPos val="ctr"/>
          <c:showLegendKey val="0"/>
          <c:showVal val="1"/>
          <c:showCatName val="0"/>
          <c:showSerName val="0"/>
          <c:showPercent val="0"/>
          <c:showBubbleSize val="0"/>
        </c:dLbls>
        <c:gapWidth val="150"/>
        <c:overlap val="100"/>
        <c:axId val="440866144"/>
        <c:axId val="440866560"/>
      </c:barChart>
      <c:catAx>
        <c:axId val="4408661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866560"/>
        <c:crosses val="autoZero"/>
        <c:auto val="1"/>
        <c:lblAlgn val="ctr"/>
        <c:lblOffset val="100"/>
        <c:noMultiLvlLbl val="0"/>
      </c:catAx>
      <c:valAx>
        <c:axId val="440866560"/>
        <c:scaling>
          <c:orientation val="minMax"/>
        </c:scaling>
        <c:delete val="1"/>
        <c:axPos val="l"/>
        <c:numFmt formatCode="0%" sourceLinked="1"/>
        <c:majorTickMark val="none"/>
        <c:minorTickMark val="none"/>
        <c:tickLblPos val="nextTo"/>
        <c:crossAx val="44086614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28639272787996933"/>
          <c:y val="5.5555555555555552E-2"/>
        </c:manualLayout>
      </c:layout>
      <c:overlay val="0"/>
      <c:spPr>
        <a:noFill/>
        <a:ln>
          <a:noFill/>
        </a:ln>
        <a:effectLst/>
      </c:spPr>
      <c:txPr>
        <a:bodyPr rot="0" spcFirstLastPara="1" vertOverflow="ellipsis" vert="horz" wrap="square" anchor="ctr" anchorCtr="1"/>
        <a:lstStyle/>
        <a:p>
          <a:pPr algn="ctr">
            <a:defRPr sz="1400" b="0" i="0" u="none" strike="noStrike" kern="1200" spc="0" baseline="0">
              <a:solidFill>
                <a:schemeClr val="tx1">
                  <a:lumMod val="65000"/>
                  <a:lumOff val="35000"/>
                </a:schemeClr>
              </a:solidFill>
              <a:latin typeface="+mn-lt"/>
              <a:ea typeface="+mn-ea"/>
              <a:cs typeface="+mn-cs"/>
            </a:defRPr>
          </a:pPr>
          <a:endParaRPr lang="es-DO"/>
        </a:p>
      </c:txPr>
    </c:title>
    <c:autoTitleDeleted val="0"/>
    <c:plotArea>
      <c:layout>
        <c:manualLayout>
          <c:layoutTarget val="inner"/>
          <c:xMode val="edge"/>
          <c:yMode val="edge"/>
          <c:x val="0.1743798622682538"/>
          <c:y val="0.15787037037037038"/>
          <c:w val="0.75185342496088403"/>
          <c:h val="0.78194444444444444"/>
        </c:manualLayout>
      </c:layout>
      <c:barChart>
        <c:barDir val="bar"/>
        <c:grouping val="stacked"/>
        <c:varyColors val="0"/>
        <c:ser>
          <c:idx val="0"/>
          <c:order val="0"/>
          <c:spPr>
            <a:solidFill>
              <a:schemeClr val="accent1"/>
            </a:solidFill>
            <a:ln>
              <a:noFill/>
            </a:ln>
            <a:effectLst/>
          </c:spPr>
          <c:invertIfNegative val="0"/>
          <c:dLbls>
            <c:dLbl>
              <c:idx val="0"/>
              <c:layout>
                <c:manualLayout>
                  <c:x val="0.23174221328252531"/>
                  <c:y val="-4.6294288799179116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A43-4312-8349-AC39B105A5B1}"/>
                </c:ext>
              </c:extLst>
            </c:dLbl>
            <c:dLbl>
              <c:idx val="1"/>
              <c:layout>
                <c:manualLayout>
                  <c:x val="0.40740789642148378"/>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A43-4312-8349-AC39B105A5B1}"/>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abril - junio'!$C$32:$D$32</c:f>
              <c:strCache>
                <c:ptCount val="2"/>
                <c:pt idx="0">
                  <c:v>Ejecutado</c:v>
                </c:pt>
                <c:pt idx="1">
                  <c:v>Programado</c:v>
                </c:pt>
              </c:strCache>
            </c:strRef>
          </c:cat>
          <c:val>
            <c:numRef>
              <c:f>'Calculos abril - junio'!$C$33:$D$33</c:f>
              <c:numCache>
                <c:formatCode>_(* #,##0.00_);_(* \(#,##0.00\);_(* "-"??_);_(@_)</c:formatCode>
                <c:ptCount val="2"/>
                <c:pt idx="0">
                  <c:v>150020789.90000001</c:v>
                </c:pt>
                <c:pt idx="1">
                  <c:v>178099704</c:v>
                </c:pt>
              </c:numCache>
            </c:numRef>
          </c:val>
          <c:extLst>
            <c:ext xmlns:c16="http://schemas.microsoft.com/office/drawing/2014/chart" uri="{C3380CC4-5D6E-409C-BE32-E72D297353CC}">
              <c16:uniqueId val="{00000002-DA43-4312-8349-AC39B105A5B1}"/>
            </c:ext>
          </c:extLst>
        </c:ser>
        <c:dLbls>
          <c:dLblPos val="ctr"/>
          <c:showLegendKey val="0"/>
          <c:showVal val="1"/>
          <c:showCatName val="0"/>
          <c:showSerName val="0"/>
          <c:showPercent val="0"/>
          <c:showBubbleSize val="0"/>
        </c:dLbls>
        <c:gapWidth val="150"/>
        <c:overlap val="100"/>
        <c:axId val="162845248"/>
        <c:axId val="162845664"/>
      </c:barChart>
      <c:catAx>
        <c:axId val="16284524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2845664"/>
        <c:crosses val="autoZero"/>
        <c:auto val="1"/>
        <c:lblAlgn val="ctr"/>
        <c:lblOffset val="100"/>
        <c:noMultiLvlLbl val="0"/>
      </c:catAx>
      <c:valAx>
        <c:axId val="162845664"/>
        <c:scaling>
          <c:orientation val="minMax"/>
        </c:scaling>
        <c:delete val="1"/>
        <c:axPos val="b"/>
        <c:numFmt formatCode="_(* #,##0.00_);_(* \(#,##0.00\);_(* &quot;-&quot;??_);_(@_)" sourceLinked="1"/>
        <c:majorTickMark val="none"/>
        <c:minorTickMark val="none"/>
        <c:tickLblPos val="nextTo"/>
        <c:crossAx val="16284524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a:t>
            </a:r>
            <a:endParaRPr lang="es-DO" sz="1400" b="1">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bar"/>
        <c:grouping val="stacked"/>
        <c:varyColors val="0"/>
        <c:ser>
          <c:idx val="0"/>
          <c:order val="0"/>
          <c:spPr>
            <a:solidFill>
              <a:schemeClr val="accent1"/>
            </a:solidFill>
            <a:ln>
              <a:noFill/>
            </a:ln>
            <a:effectLst/>
          </c:spPr>
          <c:invertIfNegative val="0"/>
          <c:dLbls>
            <c:dLbl>
              <c:idx val="0"/>
              <c:layout>
                <c:manualLayout>
                  <c:x val="0.38995078740157468"/>
                  <c:y val="-8.4875562720133283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D10-42FD-A8E1-AC61F374BC0B}"/>
                </c:ext>
              </c:extLst>
            </c:dLbl>
            <c:dLbl>
              <c:idx val="1"/>
              <c:layout>
                <c:manualLayout>
                  <c:x val="0.29892529751101948"/>
                  <c:y val="-6.897113530833356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D10-42FD-A8E1-AC61F374BC0B}"/>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abril - junio'!$C$40:$D$40</c:f>
              <c:strCache>
                <c:ptCount val="2"/>
                <c:pt idx="0">
                  <c:v>Ejecutado</c:v>
                </c:pt>
                <c:pt idx="1">
                  <c:v>Programado</c:v>
                </c:pt>
              </c:strCache>
            </c:strRef>
          </c:cat>
          <c:val>
            <c:numRef>
              <c:f>'Calculos abril - junio'!$C$41:$D$41</c:f>
              <c:numCache>
                <c:formatCode>_(* #,##0_);_(* \(#,##0\);_(* "-"??_);_(@_)</c:formatCode>
                <c:ptCount val="2"/>
                <c:pt idx="0">
                  <c:v>77132</c:v>
                </c:pt>
                <c:pt idx="1">
                  <c:v>53401</c:v>
                </c:pt>
              </c:numCache>
            </c:numRef>
          </c:val>
          <c:extLst>
            <c:ext xmlns:c16="http://schemas.microsoft.com/office/drawing/2014/chart" uri="{C3380CC4-5D6E-409C-BE32-E72D297353CC}">
              <c16:uniqueId val="{00000002-2D10-42FD-A8E1-AC61F374BC0B}"/>
            </c:ext>
          </c:extLst>
        </c:ser>
        <c:dLbls>
          <c:dLblPos val="ctr"/>
          <c:showLegendKey val="0"/>
          <c:showVal val="1"/>
          <c:showCatName val="0"/>
          <c:showSerName val="0"/>
          <c:showPercent val="0"/>
          <c:showBubbleSize val="0"/>
        </c:dLbls>
        <c:gapWidth val="150"/>
        <c:overlap val="100"/>
        <c:axId val="572409664"/>
        <c:axId val="572410496"/>
      </c:barChart>
      <c:catAx>
        <c:axId val="57240966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572410496"/>
        <c:crosses val="autoZero"/>
        <c:auto val="1"/>
        <c:lblAlgn val="ctr"/>
        <c:lblOffset val="100"/>
        <c:noMultiLvlLbl val="0"/>
      </c:catAx>
      <c:valAx>
        <c:axId val="572410496"/>
        <c:scaling>
          <c:orientation val="minMax"/>
        </c:scaling>
        <c:delete val="1"/>
        <c:axPos val="b"/>
        <c:numFmt formatCode="_(* #,##0_);_(* \(#,##0\);_(* &quot;-&quot;??_);_(@_)" sourceLinked="1"/>
        <c:majorTickMark val="none"/>
        <c:minorTickMark val="none"/>
        <c:tickLblPos val="nextTo"/>
        <c:crossAx val="572409664"/>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7298127085966106"/>
          <c:y val="0.19130895601483835"/>
          <c:w val="0.76271831761770514"/>
          <c:h val="0.75039745627980925"/>
        </c:manualLayout>
      </c:layout>
      <c:barChart>
        <c:barDir val="bar"/>
        <c:grouping val="stacked"/>
        <c:varyColors val="0"/>
        <c:ser>
          <c:idx val="0"/>
          <c:order val="0"/>
          <c:spPr>
            <a:solidFill>
              <a:schemeClr val="accent1"/>
            </a:solidFill>
            <a:ln>
              <a:noFill/>
            </a:ln>
            <a:effectLst/>
          </c:spPr>
          <c:invertIfNegative val="0"/>
          <c:dLbls>
            <c:dLbl>
              <c:idx val="0"/>
              <c:layout>
                <c:manualLayout>
                  <c:x val="0.24444444444444435"/>
                  <c:y val="9.2592592592591737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991-443C-A0BC-DBFD0887B6DF}"/>
                </c:ext>
              </c:extLst>
            </c:dLbl>
            <c:dLbl>
              <c:idx val="1"/>
              <c:layout>
                <c:manualLayout>
                  <c:x val="0.37284476142930767"/>
                  <c:y val="-3.8199617866056042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991-443C-A0BC-DBFD0887B6DF}"/>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abril - junio'!$C$32:$D$32</c:f>
              <c:strCache>
                <c:ptCount val="2"/>
                <c:pt idx="0">
                  <c:v>Ejecutado</c:v>
                </c:pt>
                <c:pt idx="1">
                  <c:v>Programado</c:v>
                </c:pt>
              </c:strCache>
            </c:strRef>
          </c:cat>
          <c:val>
            <c:numRef>
              <c:f>'Calculos abril - junio'!$C$34:$D$34</c:f>
              <c:numCache>
                <c:formatCode>_(* #,##0.00_);_(* \(#,##0.00\);_(* "-"??_);_(@_)</c:formatCode>
                <c:ptCount val="2"/>
                <c:pt idx="0">
                  <c:v>18991128.800000001</c:v>
                </c:pt>
                <c:pt idx="1">
                  <c:v>45255235</c:v>
                </c:pt>
              </c:numCache>
            </c:numRef>
          </c:val>
          <c:extLst>
            <c:ext xmlns:c16="http://schemas.microsoft.com/office/drawing/2014/chart" uri="{C3380CC4-5D6E-409C-BE32-E72D297353CC}">
              <c16:uniqueId val="{00000002-A991-443C-A0BC-DBFD0887B6DF}"/>
            </c:ext>
          </c:extLst>
        </c:ser>
        <c:dLbls>
          <c:dLblPos val="ctr"/>
          <c:showLegendKey val="0"/>
          <c:showVal val="1"/>
          <c:showCatName val="0"/>
          <c:showSerName val="0"/>
          <c:showPercent val="0"/>
          <c:showBubbleSize val="0"/>
        </c:dLbls>
        <c:gapWidth val="150"/>
        <c:overlap val="100"/>
        <c:axId val="641855808"/>
        <c:axId val="641853728"/>
      </c:barChart>
      <c:catAx>
        <c:axId val="64185580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DO"/>
          </a:p>
        </c:txPr>
        <c:crossAx val="641853728"/>
        <c:crosses val="autoZero"/>
        <c:auto val="1"/>
        <c:lblAlgn val="ctr"/>
        <c:lblOffset val="100"/>
        <c:noMultiLvlLbl val="0"/>
      </c:catAx>
      <c:valAx>
        <c:axId val="641853728"/>
        <c:scaling>
          <c:orientation val="minMax"/>
        </c:scaling>
        <c:delete val="1"/>
        <c:axPos val="b"/>
        <c:numFmt formatCode="_(* #,##0.00_);_(* \(#,##0.00\);_(* &quot;-&quot;??_);_(@_)" sourceLinked="1"/>
        <c:majorTickMark val="none"/>
        <c:minorTickMark val="none"/>
        <c:tickLblPos val="nextTo"/>
        <c:crossAx val="64185580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('Abril - Junio 2022'!$B$80,'Abril - Junio 2022'!$B$78)</c:f>
              <c:strCache>
                <c:ptCount val="2"/>
                <c:pt idx="0">
                  <c:v>Ejecutado</c:v>
                </c:pt>
                <c:pt idx="1">
                  <c:v>Programado</c:v>
                </c:pt>
              </c:strCache>
            </c:strRef>
          </c:cat>
          <c:val>
            <c:numRef>
              <c:f>('Abril - Junio 2022'!$C$80,'Abril - Junio 2022'!$C$78)</c:f>
              <c:numCache>
                <c:formatCode>#,##0</c:formatCode>
                <c:ptCount val="2"/>
                <c:pt idx="0">
                  <c:v>77132</c:v>
                </c:pt>
                <c:pt idx="1">
                  <c:v>53401</c:v>
                </c:pt>
              </c:numCache>
            </c:numRef>
          </c:val>
          <c:extLst>
            <c:ext xmlns:c16="http://schemas.microsoft.com/office/drawing/2014/chart" uri="{C3380CC4-5D6E-409C-BE32-E72D297353CC}">
              <c16:uniqueId val="{00000000-860C-4212-B94E-F003DED616AC}"/>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bar"/>
        <c:grouping val="stacked"/>
        <c:varyColors val="0"/>
        <c:ser>
          <c:idx val="0"/>
          <c:order val="0"/>
          <c:spPr>
            <a:solidFill>
              <a:schemeClr val="accent1"/>
            </a:solidFill>
            <a:ln>
              <a:noFill/>
            </a:ln>
            <a:effectLst/>
          </c:spPr>
          <c:invertIfNegative val="0"/>
          <c:dLbls>
            <c:dLbl>
              <c:idx val="0"/>
              <c:layout>
                <c:manualLayout>
                  <c:x val="0.39722222222222214"/>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B37-4C83-8B3C-B2C77745BDAB}"/>
                </c:ext>
              </c:extLst>
            </c:dLbl>
            <c:dLbl>
              <c:idx val="1"/>
              <c:layout>
                <c:manualLayout>
                  <c:x val="0.39444444444444443"/>
                  <c:y val="-4.8194325834775998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B37-4C83-8B3C-B2C77745BDAB}"/>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abril - junio'!$C$40:$D$40</c:f>
              <c:strCache>
                <c:ptCount val="2"/>
                <c:pt idx="0">
                  <c:v>Ejecutado</c:v>
                </c:pt>
                <c:pt idx="1">
                  <c:v>Programado</c:v>
                </c:pt>
              </c:strCache>
            </c:strRef>
          </c:cat>
          <c:val>
            <c:numRef>
              <c:f>'Calculos abril - junio'!$C$42:$D$42</c:f>
              <c:numCache>
                <c:formatCode>_(* #,##0_);_(* \(#,##0\);_(* "-"??_);_(@_)</c:formatCode>
                <c:ptCount val="2"/>
                <c:pt idx="0">
                  <c:v>407</c:v>
                </c:pt>
                <c:pt idx="1">
                  <c:v>407</c:v>
                </c:pt>
              </c:numCache>
            </c:numRef>
          </c:val>
          <c:extLst>
            <c:ext xmlns:c16="http://schemas.microsoft.com/office/drawing/2014/chart" uri="{C3380CC4-5D6E-409C-BE32-E72D297353CC}">
              <c16:uniqueId val="{00000002-EB37-4C83-8B3C-B2C77745BDAB}"/>
            </c:ext>
          </c:extLst>
        </c:ser>
        <c:dLbls>
          <c:dLblPos val="ctr"/>
          <c:showLegendKey val="0"/>
          <c:showVal val="1"/>
          <c:showCatName val="0"/>
          <c:showSerName val="0"/>
          <c:showPercent val="0"/>
          <c:showBubbleSize val="0"/>
        </c:dLbls>
        <c:gapWidth val="150"/>
        <c:overlap val="100"/>
        <c:axId val="576782992"/>
        <c:axId val="576784656"/>
      </c:barChart>
      <c:catAx>
        <c:axId val="5767829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s-DO"/>
          </a:p>
        </c:txPr>
        <c:crossAx val="576784656"/>
        <c:crosses val="autoZero"/>
        <c:auto val="1"/>
        <c:lblAlgn val="ctr"/>
        <c:lblOffset val="100"/>
        <c:noMultiLvlLbl val="0"/>
      </c:catAx>
      <c:valAx>
        <c:axId val="576784656"/>
        <c:scaling>
          <c:orientation val="minMax"/>
        </c:scaling>
        <c:delete val="1"/>
        <c:axPos val="b"/>
        <c:numFmt formatCode="_(* #,##0_);_(* \(#,##0\);_(* &quot;-&quot;??_);_(@_)" sourceLinked="1"/>
        <c:majorTickMark val="none"/>
        <c:minorTickMark val="none"/>
        <c:tickLblPos val="nextTo"/>
        <c:crossAx val="5767829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financiera del producto</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7401662292213474"/>
          <c:y val="0.16712962962962963"/>
          <c:w val="0.67538274726787928"/>
          <c:h val="0.78194444444444444"/>
        </c:manualLayout>
      </c:layout>
      <c:barChart>
        <c:barDir val="bar"/>
        <c:grouping val="stacked"/>
        <c:varyColors val="0"/>
        <c:ser>
          <c:idx val="0"/>
          <c:order val="0"/>
          <c:spPr>
            <a:solidFill>
              <a:schemeClr val="accent1"/>
            </a:solidFill>
            <a:ln>
              <a:noFill/>
            </a:ln>
            <a:effectLst/>
          </c:spPr>
          <c:invertIfNegative val="0"/>
          <c:dLbls>
            <c:dLbl>
              <c:idx val="0"/>
              <c:layout>
                <c:manualLayout>
                  <c:x val="0.25207074693728204"/>
                  <c:y val="-1.0593212030351819E-1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761-4E54-AE2D-9960E2D827F7}"/>
                </c:ext>
              </c:extLst>
            </c:dLbl>
            <c:dLbl>
              <c:idx val="1"/>
              <c:layout>
                <c:manualLayout>
                  <c:x val="0.39166666666666666"/>
                  <c:y val="-4.2437781360066642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761-4E54-AE2D-9960E2D827F7}"/>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abril - junio'!$C$32:$D$32</c:f>
              <c:strCache>
                <c:ptCount val="2"/>
                <c:pt idx="0">
                  <c:v>Ejecutado</c:v>
                </c:pt>
                <c:pt idx="1">
                  <c:v>Programado</c:v>
                </c:pt>
              </c:strCache>
            </c:strRef>
          </c:cat>
          <c:val>
            <c:numRef>
              <c:f>'Calculos abril - junio'!$C$35:$D$35</c:f>
              <c:numCache>
                <c:formatCode>_(* #,##0.00_);_(* \(#,##0.00\);_(* "-"??_);_(@_)</c:formatCode>
                <c:ptCount val="2"/>
                <c:pt idx="0">
                  <c:v>27401545.210000001</c:v>
                </c:pt>
                <c:pt idx="1">
                  <c:v>50200156</c:v>
                </c:pt>
              </c:numCache>
            </c:numRef>
          </c:val>
          <c:extLst>
            <c:ext xmlns:c16="http://schemas.microsoft.com/office/drawing/2014/chart" uri="{C3380CC4-5D6E-409C-BE32-E72D297353CC}">
              <c16:uniqueId val="{00000002-5761-4E54-AE2D-9960E2D827F7}"/>
            </c:ext>
          </c:extLst>
        </c:ser>
        <c:dLbls>
          <c:dLblPos val="ctr"/>
          <c:showLegendKey val="0"/>
          <c:showVal val="1"/>
          <c:showCatName val="0"/>
          <c:showSerName val="0"/>
          <c:showPercent val="0"/>
          <c:showBubbleSize val="0"/>
        </c:dLbls>
        <c:gapWidth val="150"/>
        <c:overlap val="100"/>
        <c:axId val="440996336"/>
        <c:axId val="440993424"/>
      </c:barChart>
      <c:catAx>
        <c:axId val="4409963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40993424"/>
        <c:crosses val="autoZero"/>
        <c:auto val="1"/>
        <c:lblAlgn val="ctr"/>
        <c:lblOffset val="100"/>
        <c:noMultiLvlLbl val="0"/>
      </c:catAx>
      <c:valAx>
        <c:axId val="440993424"/>
        <c:scaling>
          <c:orientation val="minMax"/>
        </c:scaling>
        <c:delete val="1"/>
        <c:axPos val="b"/>
        <c:numFmt formatCode="_(* #,##0.00_);_(* \(#,##0.00\);_(* &quot;-&quot;??_);_(@_)" sourceLinked="1"/>
        <c:majorTickMark val="none"/>
        <c:minorTickMark val="none"/>
        <c:tickLblPos val="nextTo"/>
        <c:crossAx val="4409963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400" b="1" i="0" baseline="0">
                <a:solidFill>
                  <a:sysClr val="windowText" lastClr="000000"/>
                </a:solidFill>
                <a:effectLst/>
                <a:latin typeface="Times New Roman" panose="02020603050405020304" pitchFamily="18" charset="0"/>
                <a:cs typeface="Times New Roman" panose="02020603050405020304" pitchFamily="18" charset="0"/>
              </a:rPr>
              <a:t>Meta física del producto</a:t>
            </a:r>
            <a:endParaRPr lang="es-DO" sz="1400">
              <a:solidFill>
                <a:sysClr val="windowText" lastClr="000000"/>
              </a:solidFill>
              <a:effectLst/>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bar"/>
        <c:grouping val="stacked"/>
        <c:varyColors val="0"/>
        <c:ser>
          <c:idx val="0"/>
          <c:order val="0"/>
          <c:spPr>
            <a:solidFill>
              <a:schemeClr val="accent1"/>
            </a:solidFill>
            <a:ln>
              <a:noFill/>
            </a:ln>
            <a:effectLst/>
          </c:spPr>
          <c:invertIfNegative val="0"/>
          <c:dLbls>
            <c:dLbl>
              <c:idx val="0"/>
              <c:layout>
                <c:manualLayout>
                  <c:x val="0.17014447978335856"/>
                  <c:y val="-4.629463435108812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4C4-4CAB-B9BD-A11EDE03C2E3}"/>
                </c:ext>
              </c:extLst>
            </c:dLbl>
            <c:dLbl>
              <c:idx val="1"/>
              <c:layout>
                <c:manualLayout>
                  <c:x val="0.40191964260044971"/>
                  <c:y val="-4.6294634351088659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4C4-4CAB-B9BD-A11EDE03C2E3}"/>
                </c:ext>
              </c:extLst>
            </c:dLbl>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abril - junio'!$C$40:$D$40</c:f>
              <c:strCache>
                <c:ptCount val="2"/>
                <c:pt idx="0">
                  <c:v>Ejecutado</c:v>
                </c:pt>
                <c:pt idx="1">
                  <c:v>Programado</c:v>
                </c:pt>
              </c:strCache>
            </c:strRef>
          </c:cat>
          <c:val>
            <c:numRef>
              <c:f>'Calculos abril - junio'!$C$43:$D$43</c:f>
              <c:numCache>
                <c:formatCode>_(* #,##0_);_(* \(#,##0\);_(* "-"??_);_(@_)</c:formatCode>
                <c:ptCount val="2"/>
                <c:pt idx="0">
                  <c:v>339</c:v>
                </c:pt>
                <c:pt idx="1">
                  <c:v>344</c:v>
                </c:pt>
              </c:numCache>
            </c:numRef>
          </c:val>
          <c:extLst>
            <c:ext xmlns:c16="http://schemas.microsoft.com/office/drawing/2014/chart" uri="{C3380CC4-5D6E-409C-BE32-E72D297353CC}">
              <c16:uniqueId val="{00000002-14C4-4CAB-B9BD-A11EDE03C2E3}"/>
            </c:ext>
          </c:extLst>
        </c:ser>
        <c:dLbls>
          <c:dLblPos val="ctr"/>
          <c:showLegendKey val="0"/>
          <c:showVal val="1"/>
          <c:showCatName val="0"/>
          <c:showSerName val="0"/>
          <c:showPercent val="0"/>
          <c:showBubbleSize val="0"/>
        </c:dLbls>
        <c:gapWidth val="150"/>
        <c:overlap val="100"/>
        <c:axId val="432247136"/>
        <c:axId val="432235488"/>
      </c:barChart>
      <c:catAx>
        <c:axId val="43224713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432235488"/>
        <c:crosses val="autoZero"/>
        <c:auto val="1"/>
        <c:lblAlgn val="ctr"/>
        <c:lblOffset val="100"/>
        <c:noMultiLvlLbl val="0"/>
      </c:catAx>
      <c:valAx>
        <c:axId val="432235488"/>
        <c:scaling>
          <c:orientation val="minMax"/>
        </c:scaling>
        <c:delete val="1"/>
        <c:axPos val="b"/>
        <c:numFmt formatCode="_(* #,##0_);_(* \(#,##0\);_(* &quot;-&quot;??_);_(@_)" sourceLinked="1"/>
        <c:majorTickMark val="none"/>
        <c:minorTickMark val="none"/>
        <c:tickLblPos val="nextTo"/>
        <c:crossAx val="4322471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('Abril - Junio 2022'!$B$99,'Abril - Junio 2022'!$B$97)</c:f>
              <c:strCache>
                <c:ptCount val="2"/>
                <c:pt idx="0">
                  <c:v>Ejecutado</c:v>
                </c:pt>
                <c:pt idx="1">
                  <c:v>Programado</c:v>
                </c:pt>
              </c:strCache>
            </c:strRef>
          </c:cat>
          <c:val>
            <c:numRef>
              <c:f>('Abril - Junio 2022'!$C$99,'Abril - Junio 2022'!$C$97)</c:f>
              <c:numCache>
                <c:formatCode>"$"#,##0.00</c:formatCode>
                <c:ptCount val="2"/>
                <c:pt idx="0">
                  <c:v>18991128.800000001</c:v>
                </c:pt>
                <c:pt idx="1">
                  <c:v>45255235</c:v>
                </c:pt>
              </c:numCache>
            </c:numRef>
          </c:val>
          <c:extLst>
            <c:ext xmlns:c16="http://schemas.microsoft.com/office/drawing/2014/chart" uri="{C3380CC4-5D6E-409C-BE32-E72D297353CC}">
              <c16:uniqueId val="{00000000-2B79-4BC3-9B86-FDDD8300A076}"/>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('Abril - Junio 2022'!$B$107,'Abril - Junio 2022'!$B$105)</c:f>
              <c:strCache>
                <c:ptCount val="2"/>
                <c:pt idx="0">
                  <c:v>Ejecutado</c:v>
                </c:pt>
                <c:pt idx="1">
                  <c:v>Programado</c:v>
                </c:pt>
              </c:strCache>
            </c:strRef>
          </c:cat>
          <c:val>
            <c:numRef>
              <c:f>('Abril - Junio 2022'!$C$107,'Abril - Junio 2022'!$C$105)</c:f>
              <c:numCache>
                <c:formatCode>#,##0</c:formatCode>
                <c:ptCount val="2"/>
                <c:pt idx="0">
                  <c:v>407</c:v>
                </c:pt>
                <c:pt idx="1">
                  <c:v>407</c:v>
                </c:pt>
              </c:numCache>
            </c:numRef>
          </c:val>
          <c:extLst>
            <c:ext xmlns:c16="http://schemas.microsoft.com/office/drawing/2014/chart" uri="{C3380CC4-5D6E-409C-BE32-E72D297353CC}">
              <c16:uniqueId val="{00000000-6479-4FD0-8C5F-6AFA9916F846}"/>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50" b="1">
                <a:solidFill>
                  <a:sysClr val="windowText" lastClr="000000"/>
                </a:solidFill>
                <a:latin typeface="Times New Roman" panose="02020603050405020304" pitchFamily="18" charset="0"/>
                <a:cs typeface="Times New Roman" panose="02020603050405020304" pitchFamily="18" charset="0"/>
              </a:rPr>
              <a:t>Meta financiera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5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('Abril - Junio 2022'!$B$126,'Abril - Junio 2022'!$B$124)</c:f>
              <c:strCache>
                <c:ptCount val="2"/>
                <c:pt idx="0">
                  <c:v>Ejecutado</c:v>
                </c:pt>
                <c:pt idx="1">
                  <c:v>Programado</c:v>
                </c:pt>
              </c:strCache>
            </c:strRef>
          </c:cat>
          <c:val>
            <c:numRef>
              <c:f>('Abril - Junio 2022'!$C$126,'Abril - Junio 2022'!$C$124)</c:f>
              <c:numCache>
                <c:formatCode>"$"#,##0.00</c:formatCode>
                <c:ptCount val="2"/>
                <c:pt idx="0">
                  <c:v>27401545.210000001</c:v>
                </c:pt>
                <c:pt idx="1">
                  <c:v>50200156</c:v>
                </c:pt>
              </c:numCache>
            </c:numRef>
          </c:val>
          <c:extLst>
            <c:ext xmlns:c16="http://schemas.microsoft.com/office/drawing/2014/chart" uri="{C3380CC4-5D6E-409C-BE32-E72D297353CC}">
              <c16:uniqueId val="{00000000-11C5-4BA0-872C-D8524D6F5F98}"/>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quot;$&quot;#,##0.0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r>
              <a:rPr lang="es-DO" sz="1000" b="1">
                <a:solidFill>
                  <a:sysClr val="windowText" lastClr="000000"/>
                </a:solidFill>
                <a:latin typeface="Times New Roman" panose="02020603050405020304" pitchFamily="18" charset="0"/>
                <a:cs typeface="Times New Roman" panose="02020603050405020304" pitchFamily="18" charset="0"/>
              </a:rPr>
              <a:t>Meta física del producto</a:t>
            </a:r>
          </a:p>
        </c:rich>
      </c:tx>
      <c:layout>
        <c:manualLayout>
          <c:xMode val="edge"/>
          <c:yMode val="edge"/>
          <c:x val="0.30149570762068667"/>
          <c:y val="1.1494252873563218E-2"/>
        </c:manualLayout>
      </c:layout>
      <c:overlay val="0"/>
      <c:spPr>
        <a:noFill/>
        <a:ln>
          <a:noFill/>
        </a:ln>
        <a:effectLst/>
      </c:spPr>
      <c:txPr>
        <a:bodyPr rot="0" spcFirstLastPara="1" vertOverflow="ellipsis" vert="horz" wrap="square" anchor="ctr" anchorCtr="1"/>
        <a:lstStyle/>
        <a:p>
          <a:pPr>
            <a:defRPr sz="1000" b="1" i="0" u="none" strike="noStrike" kern="1200" spc="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title>
    <c:autoTitleDeleted val="0"/>
    <c:plotArea>
      <c:layout>
        <c:manualLayout>
          <c:layoutTarget val="inner"/>
          <c:xMode val="edge"/>
          <c:yMode val="edge"/>
          <c:x val="0.1555422404868714"/>
          <c:y val="0.16245370370370371"/>
          <c:w val="0.76718909140341518"/>
          <c:h val="0.70696741032370958"/>
        </c:manualLayout>
      </c:layout>
      <c:barChart>
        <c:barDir val="bar"/>
        <c:grouping val="clustered"/>
        <c:varyColors val="0"/>
        <c:ser>
          <c:idx val="0"/>
          <c:order val="0"/>
          <c:spPr>
            <a:solidFill>
              <a:schemeClr val="accent1"/>
            </a:solidFill>
            <a:ln>
              <a:noFill/>
            </a:ln>
            <a:effectLst/>
          </c:spPr>
          <c:invertIfNegative val="0"/>
          <c:dLbls>
            <c:numFmt formatCode="#,##0" sourceLinked="0"/>
            <c:spPr>
              <a:noFill/>
              <a:ln>
                <a:noFill/>
              </a:ln>
              <a:effectLst/>
            </c:spPr>
            <c:txPr>
              <a:bodyPr rot="0" spcFirstLastPara="1" vertOverflow="ellipsis" vert="horz" wrap="square" anchor="ctr" anchorCtr="1"/>
              <a:lstStyle/>
              <a:p>
                <a:pPr>
                  <a:defRPr sz="10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('Abril - Junio 2022'!$B$134,'Abril - Junio 2022'!$B$132)</c:f>
              <c:strCache>
                <c:ptCount val="2"/>
                <c:pt idx="0">
                  <c:v>Ejecutado</c:v>
                </c:pt>
                <c:pt idx="1">
                  <c:v>Programado</c:v>
                </c:pt>
              </c:strCache>
            </c:strRef>
          </c:cat>
          <c:val>
            <c:numRef>
              <c:f>('Abril - Junio 2022'!$C$134,'Abril - Junio 2022'!$C$132)</c:f>
              <c:numCache>
                <c:formatCode>#,##0</c:formatCode>
                <c:ptCount val="2"/>
                <c:pt idx="0">
                  <c:v>339</c:v>
                </c:pt>
                <c:pt idx="1">
                  <c:v>344</c:v>
                </c:pt>
              </c:numCache>
            </c:numRef>
          </c:val>
          <c:extLst>
            <c:ext xmlns:c16="http://schemas.microsoft.com/office/drawing/2014/chart" uri="{C3380CC4-5D6E-409C-BE32-E72D297353CC}">
              <c16:uniqueId val="{00000000-DF26-4A46-9319-406789AF2098}"/>
            </c:ext>
          </c:extLst>
        </c:ser>
        <c:dLbls>
          <c:dLblPos val="outEnd"/>
          <c:showLegendKey val="0"/>
          <c:showVal val="1"/>
          <c:showCatName val="0"/>
          <c:showSerName val="0"/>
          <c:showPercent val="0"/>
          <c:showBubbleSize val="0"/>
        </c:dLbls>
        <c:gapWidth val="182"/>
        <c:axId val="471452288"/>
        <c:axId val="471444128"/>
      </c:barChart>
      <c:catAx>
        <c:axId val="4714522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Verdana" panose="020B0604030504040204" pitchFamily="34" charset="0"/>
                <a:cs typeface="Times New Roman" panose="02020603050405020304" pitchFamily="18" charset="0"/>
              </a:defRPr>
            </a:pPr>
            <a:endParaRPr lang="es-DO"/>
          </a:p>
        </c:txPr>
        <c:crossAx val="471444128"/>
        <c:crosses val="autoZero"/>
        <c:auto val="1"/>
        <c:lblAlgn val="ctr"/>
        <c:lblOffset val="100"/>
        <c:noMultiLvlLbl val="0"/>
      </c:catAx>
      <c:valAx>
        <c:axId val="471444128"/>
        <c:scaling>
          <c:orientation val="minMax"/>
        </c:scaling>
        <c:delete val="1"/>
        <c:axPos val="b"/>
        <c:numFmt formatCode="#,##0" sourceLinked="1"/>
        <c:majorTickMark val="none"/>
        <c:minorTickMark val="none"/>
        <c:tickLblPos val="nextTo"/>
        <c:crossAx val="471452288"/>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sz="800">
          <a:solidFill>
            <a:srgbClr val="595959"/>
          </a:solidFill>
          <a:latin typeface="Verdana" panose="020B0604030504040204" pitchFamily="34" charset="0"/>
          <a:ea typeface="Verdana" panose="020B0604030504040204" pitchFamily="34" charset="0"/>
        </a:defRPr>
      </a:pPr>
      <a:endParaRPr lang="es-D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t" anchorCtr="1"/>
          <a:lstStyle/>
          <a:p>
            <a:pPr algn="ct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100" b="1" i="0" baseline="0">
                <a:solidFill>
                  <a:sysClr val="windowText" lastClr="000000"/>
                </a:solidFill>
                <a:effectLst/>
                <a:latin typeface="Times New Roman" panose="02020603050405020304" pitchFamily="18" charset="0"/>
                <a:cs typeface="Times New Roman" panose="02020603050405020304" pitchFamily="18" charset="0"/>
              </a:rPr>
              <a:t>Información financiera del PPoR</a:t>
            </a:r>
            <a:endParaRPr lang="es-DO" sz="1100" b="1">
              <a:solidFill>
                <a:sysClr val="windowText" lastClr="000000"/>
              </a:solidFill>
              <a:effectLst/>
              <a:latin typeface="Times New Roman" panose="02020603050405020304" pitchFamily="18" charset="0"/>
              <a:cs typeface="Times New Roman" panose="02020603050405020304" pitchFamily="18" charset="0"/>
            </a:endParaRPr>
          </a:p>
        </c:rich>
      </c:tx>
      <c:layout>
        <c:manualLayout>
          <c:xMode val="edge"/>
          <c:yMode val="edge"/>
          <c:x val="0.24419615761531138"/>
          <c:y val="2.047428362880754E-2"/>
        </c:manualLayout>
      </c:layout>
      <c:overlay val="0"/>
      <c:spPr>
        <a:noFill/>
        <a:ln>
          <a:noFill/>
        </a:ln>
        <a:effectLst/>
      </c:spPr>
      <c:txPr>
        <a:bodyPr rot="0" spcFirstLastPara="1" vertOverflow="ellipsis" vert="horz" wrap="square" anchor="t" anchorCtr="1"/>
        <a:lstStyle/>
        <a:p>
          <a:pPr algn="ct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manualLayout>
          <c:layoutTarget val="inner"/>
          <c:xMode val="edge"/>
          <c:yMode val="edge"/>
          <c:x val="0.13757902022917867"/>
          <c:y val="0.16782891678289169"/>
          <c:w val="0.83701447570578069"/>
          <c:h val="0.78103207810320785"/>
        </c:manualLayout>
      </c:layout>
      <c:barChart>
        <c:barDir val="bar"/>
        <c:grouping val="stacked"/>
        <c:varyColors val="0"/>
        <c:ser>
          <c:idx val="0"/>
          <c:order val="0"/>
          <c:spPr>
            <a:solidFill>
              <a:schemeClr val="accent1"/>
            </a:solidFill>
            <a:ln>
              <a:noFill/>
            </a:ln>
            <a:effectLst/>
          </c:spPr>
          <c:invertIfNegative val="0"/>
          <c:dLbls>
            <c:dLbl>
              <c:idx val="0"/>
              <c:layout>
                <c:manualLayout>
                  <c:x val="0.15396643329293078"/>
                  <c:y val="0"/>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808-4339-A147-900B269FE5E8}"/>
                </c:ext>
              </c:extLst>
            </c:dLbl>
            <c:dLbl>
              <c:idx val="1"/>
              <c:layout>
                <c:manualLayout>
                  <c:x val="0.40262360238271289"/>
                  <c:y val="-8.6899314724611765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808-4339-A147-900B269FE5E8}"/>
                </c:ext>
              </c:extLst>
            </c:dLbl>
            <c:dLbl>
              <c:idx val="2"/>
              <c:layout>
                <c:manualLayout>
                  <c:x val="0.4051642045339327"/>
                  <c:y val="-9.0534971042048357E-2"/>
                </c:manualLayout>
              </c:layout>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808-4339-A147-900B269FE5E8}"/>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Times New Roman" panose="02020603050405020304" pitchFamily="18" charset="0"/>
                    <a:ea typeface="+mn-ea"/>
                    <a:cs typeface="Times New Roman" panose="02020603050405020304" pitchFamily="18" charset="0"/>
                  </a:defRPr>
                </a:pPr>
                <a:endParaRPr lang="es-DO"/>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abril - junio'!$B$22:$B$24</c:f>
              <c:strCache>
                <c:ptCount val="3"/>
                <c:pt idx="0">
                  <c:v>Ejecutado</c:v>
                </c:pt>
                <c:pt idx="1">
                  <c:v>Vigente</c:v>
                </c:pt>
                <c:pt idx="2">
                  <c:v>Inicial</c:v>
                </c:pt>
              </c:strCache>
            </c:strRef>
          </c:cat>
          <c:val>
            <c:numRef>
              <c:f>'Calculos abril - junio'!$C$22:$C$24</c:f>
              <c:numCache>
                <c:formatCode>_(* #,##0.00_);_(* \(#,##0.00\);_(* "-"??_);_(@_)</c:formatCode>
                <c:ptCount val="3"/>
                <c:pt idx="0">
                  <c:v>196413463.91000003</c:v>
                </c:pt>
                <c:pt idx="1">
                  <c:v>1094220384</c:v>
                </c:pt>
                <c:pt idx="2">
                  <c:v>1094220384</c:v>
                </c:pt>
              </c:numCache>
            </c:numRef>
          </c:val>
          <c:extLst>
            <c:ext xmlns:c16="http://schemas.microsoft.com/office/drawing/2014/chart" uri="{C3380CC4-5D6E-409C-BE32-E72D297353CC}">
              <c16:uniqueId val="{00000003-9808-4339-A147-900B269FE5E8}"/>
            </c:ext>
          </c:extLst>
        </c:ser>
        <c:dLbls>
          <c:showLegendKey val="0"/>
          <c:showVal val="1"/>
          <c:showCatName val="0"/>
          <c:showSerName val="0"/>
          <c:showPercent val="0"/>
          <c:showBubbleSize val="0"/>
        </c:dLbls>
        <c:gapWidth val="150"/>
        <c:overlap val="100"/>
        <c:axId val="99129952"/>
        <c:axId val="99129536"/>
      </c:barChart>
      <c:catAx>
        <c:axId val="99129952"/>
        <c:scaling>
          <c:orientation val="minMax"/>
        </c:scaling>
        <c:delete val="0"/>
        <c:axPos val="l"/>
        <c:numFmt formatCode="General" sourceLinked="1"/>
        <c:majorTickMark val="none"/>
        <c:minorTickMark val="none"/>
        <c:tickLblPos val="nextTo"/>
        <c:spPr>
          <a:solidFill>
            <a:sysClr val="window" lastClr="FFFFFF"/>
          </a:solid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99129536"/>
        <c:crosses val="autoZero"/>
        <c:auto val="1"/>
        <c:lblAlgn val="ctr"/>
        <c:lblOffset val="100"/>
        <c:noMultiLvlLbl val="0"/>
      </c:catAx>
      <c:valAx>
        <c:axId val="99129536"/>
        <c:scaling>
          <c:orientation val="minMax"/>
        </c:scaling>
        <c:delete val="1"/>
        <c:axPos val="b"/>
        <c:numFmt formatCode="_(* #,##0.00_);_(* \(#,##0.00\);_(* &quot;-&quot;??_);_(@_)" sourceLinked="1"/>
        <c:majorTickMark val="none"/>
        <c:minorTickMark val="none"/>
        <c:tickLblPos val="nextTo"/>
        <c:crossAx val="9912995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Porcentaje de adultos mayores independientes</a:t>
            </a:r>
          </a:p>
        </c:rich>
      </c:tx>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stacked"/>
        <c:varyColors val="0"/>
        <c:ser>
          <c:idx val="0"/>
          <c:order val="0"/>
          <c:spPr>
            <a:solidFill>
              <a:schemeClr val="accent1"/>
            </a:solidFill>
            <a:ln>
              <a:noFill/>
            </a:ln>
            <a:effectLst/>
          </c:spPr>
          <c:invertIfNegative val="0"/>
          <c:dLbls>
            <c:dLbl>
              <c:idx val="0"/>
              <c:layout>
                <c:manualLayout>
                  <c:x val="5.0449137143385109E-3"/>
                  <c:y val="-0.3765692424040215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1B9-4EEA-A4FD-2BFFC5F5572D}"/>
                </c:ext>
              </c:extLst>
            </c:dLbl>
            <c:dLbl>
              <c:idx val="1"/>
              <c:layout>
                <c:manualLayout>
                  <c:x val="-5.5555441488980414E-3"/>
                  <c:y val="-0.247959873659860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1B9-4EEA-A4FD-2BFFC5F5572D}"/>
                </c:ext>
              </c:extLst>
            </c:dLbl>
            <c:dLbl>
              <c:idx val="2"/>
              <c:layout>
                <c:manualLayout>
                  <c:x val="-9.450062653375665E-17"/>
                  <c:y val="-0.2727388563609036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1B9-4EEA-A4FD-2BFFC5F5572D}"/>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('Calculos abril - junio'!$E$3:$G$3,'Calculos abril - junio'!$F$3)</c15:sqref>
                  </c15:fullRef>
                </c:ext>
              </c:extLst>
              <c:f>'Calculos abril - junio'!$E$3:$G$3</c:f>
              <c:strCache>
                <c:ptCount val="3"/>
                <c:pt idx="0">
                  <c:v>Meta 2022</c:v>
                </c:pt>
                <c:pt idx="1">
                  <c:v>T1</c:v>
                </c:pt>
                <c:pt idx="2">
                  <c:v>T2</c:v>
                </c:pt>
              </c:strCache>
            </c:strRef>
          </c:cat>
          <c:val>
            <c:numRef>
              <c:extLst>
                <c:ext xmlns:c15="http://schemas.microsoft.com/office/drawing/2012/chart" uri="{02D57815-91ED-43cb-92C2-25804820EDAC}">
                  <c15:fullRef>
                    <c15:sqref>('Calculos abril - junio'!$E$4:$G$4,'Calculos abril - junio'!$F$4)</c15:sqref>
                  </c15:fullRef>
                </c:ext>
              </c:extLst>
              <c:f>'Calculos abril - junio'!$E$4:$G$4</c:f>
              <c:numCache>
                <c:formatCode>0.0%</c:formatCode>
                <c:ptCount val="3"/>
                <c:pt idx="0" formatCode="0%">
                  <c:v>0.65</c:v>
                </c:pt>
                <c:pt idx="1">
                  <c:v>0.38400000000000001</c:v>
                </c:pt>
                <c:pt idx="2">
                  <c:v>0.47587131367292224</c:v>
                </c:pt>
              </c:numCache>
            </c:numRef>
          </c:val>
          <c:extLst>
            <c:ext xmlns:c16="http://schemas.microsoft.com/office/drawing/2014/chart" uri="{C3380CC4-5D6E-409C-BE32-E72D297353CC}">
              <c16:uniqueId val="{00000003-81B9-4EEA-A4FD-2BFFC5F5572D}"/>
            </c:ext>
          </c:extLst>
        </c:ser>
        <c:dLbls>
          <c:dLblPos val="ctr"/>
          <c:showLegendKey val="0"/>
          <c:showVal val="1"/>
          <c:showCatName val="0"/>
          <c:showSerName val="0"/>
          <c:showPercent val="0"/>
          <c:showBubbleSize val="0"/>
        </c:dLbls>
        <c:gapWidth val="150"/>
        <c:overlap val="100"/>
        <c:axId val="163561776"/>
        <c:axId val="163562192"/>
      </c:barChart>
      <c:catAx>
        <c:axId val="16356177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63562192"/>
        <c:crosses val="autoZero"/>
        <c:auto val="1"/>
        <c:lblAlgn val="ctr"/>
        <c:lblOffset val="100"/>
        <c:noMultiLvlLbl val="0"/>
      </c:catAx>
      <c:valAx>
        <c:axId val="163562192"/>
        <c:scaling>
          <c:orientation val="minMax"/>
        </c:scaling>
        <c:delete val="1"/>
        <c:axPos val="l"/>
        <c:numFmt formatCode="0%" sourceLinked="1"/>
        <c:majorTickMark val="out"/>
        <c:minorTickMark val="none"/>
        <c:tickLblPos val="nextTo"/>
        <c:crossAx val="16356177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r>
              <a:rPr lang="es-DO" sz="1100" b="1">
                <a:solidFill>
                  <a:sysClr val="windowText" lastClr="000000"/>
                </a:solidFill>
                <a:latin typeface="Times New Roman" panose="02020603050405020304" pitchFamily="18" charset="0"/>
                <a:cs typeface="Times New Roman" panose="02020603050405020304" pitchFamily="18" charset="0"/>
              </a:rPr>
              <a:t>Porcentaje de adultos mayores activos </a:t>
            </a:r>
          </a:p>
        </c:rich>
      </c:tx>
      <c:overlay val="0"/>
      <c:spPr>
        <a:noFill/>
        <a:ln>
          <a:noFill/>
        </a:ln>
        <a:effectLst/>
      </c:spPr>
      <c:txPr>
        <a:bodyPr rot="0" spcFirstLastPara="1" vertOverflow="ellipsis" vert="horz" wrap="square" anchor="ctr" anchorCtr="1"/>
        <a:lstStyle/>
        <a:p>
          <a:pPr>
            <a:defRPr sz="1100" b="1" i="0" u="none" strike="noStrike" kern="1200" spc="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title>
    <c:autoTitleDeleted val="0"/>
    <c:plotArea>
      <c:layout/>
      <c:barChart>
        <c:barDir val="col"/>
        <c:grouping val="stacked"/>
        <c:varyColors val="0"/>
        <c:ser>
          <c:idx val="0"/>
          <c:order val="0"/>
          <c:spPr>
            <a:solidFill>
              <a:schemeClr val="accent1"/>
            </a:solidFill>
            <a:ln>
              <a:noFill/>
            </a:ln>
            <a:effectLst/>
          </c:spPr>
          <c:invertIfNegative val="0"/>
          <c:dLbls>
            <c:dLbl>
              <c:idx val="0"/>
              <c:layout>
                <c:manualLayout>
                  <c:x val="-1.8542896981627297E-3"/>
                  <c:y val="-0.2633076733243053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2B5-42BF-AE07-AD37449347E6}"/>
                </c:ext>
              </c:extLst>
            </c:dLbl>
            <c:dLbl>
              <c:idx val="1"/>
              <c:layout>
                <c:manualLayout>
                  <c:x val="3.2939632545932714E-3"/>
                  <c:y val="-0.3057280854743749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2B5-42BF-AE07-AD37449347E6}"/>
                </c:ext>
              </c:extLst>
            </c:dLbl>
            <c:dLbl>
              <c:idx val="2"/>
              <c:layout>
                <c:manualLayout>
                  <c:x val="-3.5013726732435243E-3"/>
                  <c:y val="-0.1446673816935673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2B5-42BF-AE07-AD37449347E6}"/>
                </c:ext>
              </c:extLst>
            </c:dLbl>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'Calculos abril - junio'!$E$3:$G$3</c:f>
              <c:strCache>
                <c:ptCount val="3"/>
                <c:pt idx="0">
                  <c:v>Meta 2022</c:v>
                </c:pt>
                <c:pt idx="1">
                  <c:v>T1</c:v>
                </c:pt>
                <c:pt idx="2">
                  <c:v>T2</c:v>
                </c:pt>
              </c:strCache>
            </c:strRef>
          </c:cat>
          <c:val>
            <c:numRef>
              <c:f>'Calculos abril - junio'!$E$6:$G$6</c:f>
              <c:numCache>
                <c:formatCode>0.0%</c:formatCode>
                <c:ptCount val="3"/>
                <c:pt idx="0" formatCode="0%">
                  <c:v>0.55000000000000004</c:v>
                </c:pt>
                <c:pt idx="1">
                  <c:v>0.55200000000000005</c:v>
                </c:pt>
                <c:pt idx="2">
                  <c:v>0.54557640750670244</c:v>
                </c:pt>
              </c:numCache>
            </c:numRef>
          </c:val>
          <c:extLst>
            <c:ext xmlns:c16="http://schemas.microsoft.com/office/drawing/2014/chart" uri="{C3380CC4-5D6E-409C-BE32-E72D297353CC}">
              <c16:uniqueId val="{00000003-E2B5-42BF-AE07-AD37449347E6}"/>
            </c:ext>
          </c:extLst>
        </c:ser>
        <c:dLbls>
          <c:dLblPos val="ctr"/>
          <c:showLegendKey val="0"/>
          <c:showVal val="1"/>
          <c:showCatName val="0"/>
          <c:showSerName val="0"/>
          <c:showPercent val="0"/>
          <c:showBubbleSize val="0"/>
        </c:dLbls>
        <c:gapWidth val="150"/>
        <c:overlap val="100"/>
        <c:axId val="180839568"/>
        <c:axId val="180838736"/>
      </c:barChart>
      <c:catAx>
        <c:axId val="1808395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Times New Roman" panose="02020603050405020304" pitchFamily="18" charset="0"/>
                <a:ea typeface="+mn-ea"/>
                <a:cs typeface="Times New Roman" panose="02020603050405020304" pitchFamily="18" charset="0"/>
              </a:defRPr>
            </a:pPr>
            <a:endParaRPr lang="es-DO"/>
          </a:p>
        </c:txPr>
        <c:crossAx val="180838736"/>
        <c:crosses val="autoZero"/>
        <c:auto val="1"/>
        <c:lblAlgn val="ctr"/>
        <c:lblOffset val="100"/>
        <c:noMultiLvlLbl val="0"/>
      </c:catAx>
      <c:valAx>
        <c:axId val="180838736"/>
        <c:scaling>
          <c:orientation val="minMax"/>
        </c:scaling>
        <c:delete val="1"/>
        <c:axPos val="l"/>
        <c:numFmt formatCode="0%" sourceLinked="1"/>
        <c:majorTickMark val="none"/>
        <c:minorTickMark val="none"/>
        <c:tickLblPos val="nextTo"/>
        <c:crossAx val="18083956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_rels/drawing2.xml.rels><?xml version="1.0" encoding="UTF-8" standalone="yes"?>
<Relationships xmlns="http://schemas.openxmlformats.org/package/2006/relationships"><Relationship Id="rId8" Type="http://schemas.openxmlformats.org/officeDocument/2006/relationships/chart" Target="../charts/chart19.xml"/><Relationship Id="rId3" Type="http://schemas.openxmlformats.org/officeDocument/2006/relationships/chart" Target="../charts/chart14.xml"/><Relationship Id="rId7" Type="http://schemas.openxmlformats.org/officeDocument/2006/relationships/chart" Target="../charts/chart18.xml"/><Relationship Id="rId2" Type="http://schemas.openxmlformats.org/officeDocument/2006/relationships/chart" Target="../charts/chart13.xml"/><Relationship Id="rId1" Type="http://schemas.openxmlformats.org/officeDocument/2006/relationships/chart" Target="../charts/chart12.xml"/><Relationship Id="rId6" Type="http://schemas.openxmlformats.org/officeDocument/2006/relationships/chart" Target="../charts/chart17.xml"/><Relationship Id="rId11" Type="http://schemas.openxmlformats.org/officeDocument/2006/relationships/chart" Target="../charts/chart22.xml"/><Relationship Id="rId5" Type="http://schemas.openxmlformats.org/officeDocument/2006/relationships/chart" Target="../charts/chart16.xml"/><Relationship Id="rId10" Type="http://schemas.openxmlformats.org/officeDocument/2006/relationships/chart" Target="../charts/chart21.xml"/><Relationship Id="rId4" Type="http://schemas.openxmlformats.org/officeDocument/2006/relationships/chart" Target="../charts/chart15.xml"/><Relationship Id="rId9" Type="http://schemas.openxmlformats.org/officeDocument/2006/relationships/chart" Target="../charts/chart20.xml"/></Relationships>
</file>

<file path=xl/drawings/drawing1.xml><?xml version="1.0" encoding="utf-8"?>
<xdr:wsDr xmlns:xdr="http://schemas.openxmlformats.org/drawingml/2006/spreadsheetDrawing" xmlns:a="http://schemas.openxmlformats.org/drawingml/2006/main">
  <xdr:twoCellAnchor>
    <xdr:from>
      <xdr:col>4</xdr:col>
      <xdr:colOff>0</xdr:colOff>
      <xdr:row>68</xdr:row>
      <xdr:rowOff>0</xdr:rowOff>
    </xdr:from>
    <xdr:to>
      <xdr:col>4</xdr:col>
      <xdr:colOff>4924425</xdr:colOff>
      <xdr:row>73</xdr:row>
      <xdr:rowOff>285750</xdr:rowOff>
    </xdr:to>
    <xdr:graphicFrame macro="">
      <xdr:nvGraphicFramePr>
        <xdr:cNvPr id="4" name="Gráfico 3">
          <a:extLst>
            <a:ext uri="{FF2B5EF4-FFF2-40B4-BE49-F238E27FC236}">
              <a16:creationId xmlns:a16="http://schemas.microsoft.com/office/drawing/2014/main" id="{12922255-FAB6-4934-AD4F-7F7EAF10AE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76</xdr:row>
      <xdr:rowOff>0</xdr:rowOff>
    </xdr:from>
    <xdr:to>
      <xdr:col>4</xdr:col>
      <xdr:colOff>4924425</xdr:colOff>
      <xdr:row>81</xdr:row>
      <xdr:rowOff>285750</xdr:rowOff>
    </xdr:to>
    <xdr:graphicFrame macro="">
      <xdr:nvGraphicFramePr>
        <xdr:cNvPr id="5" name="Gráfico 4">
          <a:extLst>
            <a:ext uri="{FF2B5EF4-FFF2-40B4-BE49-F238E27FC236}">
              <a16:creationId xmlns:a16="http://schemas.microsoft.com/office/drawing/2014/main" id="{CE2D324B-92B5-47D6-A64C-D4F82F5EF1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0</xdr:colOff>
      <xdr:row>95</xdr:row>
      <xdr:rowOff>0</xdr:rowOff>
    </xdr:from>
    <xdr:to>
      <xdr:col>4</xdr:col>
      <xdr:colOff>4924425</xdr:colOff>
      <xdr:row>100</xdr:row>
      <xdr:rowOff>285750</xdr:rowOff>
    </xdr:to>
    <xdr:graphicFrame macro="">
      <xdr:nvGraphicFramePr>
        <xdr:cNvPr id="6" name="Gráfico 5">
          <a:extLst>
            <a:ext uri="{FF2B5EF4-FFF2-40B4-BE49-F238E27FC236}">
              <a16:creationId xmlns:a16="http://schemas.microsoft.com/office/drawing/2014/main" id="{16B9D132-284F-4DF7-8BBB-2B2527803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103</xdr:row>
      <xdr:rowOff>0</xdr:rowOff>
    </xdr:from>
    <xdr:to>
      <xdr:col>4</xdr:col>
      <xdr:colOff>4924425</xdr:colOff>
      <xdr:row>108</xdr:row>
      <xdr:rowOff>285750</xdr:rowOff>
    </xdr:to>
    <xdr:graphicFrame macro="">
      <xdr:nvGraphicFramePr>
        <xdr:cNvPr id="7" name="Gráfico 6">
          <a:extLst>
            <a:ext uri="{FF2B5EF4-FFF2-40B4-BE49-F238E27FC236}">
              <a16:creationId xmlns:a16="http://schemas.microsoft.com/office/drawing/2014/main" id="{A8A2EBEB-3771-474A-8E3C-04BA365BF4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122</xdr:row>
      <xdr:rowOff>0</xdr:rowOff>
    </xdr:from>
    <xdr:to>
      <xdr:col>4</xdr:col>
      <xdr:colOff>4924425</xdr:colOff>
      <xdr:row>127</xdr:row>
      <xdr:rowOff>285750</xdr:rowOff>
    </xdr:to>
    <xdr:graphicFrame macro="">
      <xdr:nvGraphicFramePr>
        <xdr:cNvPr id="11" name="Gráfico 10">
          <a:extLst>
            <a:ext uri="{FF2B5EF4-FFF2-40B4-BE49-F238E27FC236}">
              <a16:creationId xmlns:a16="http://schemas.microsoft.com/office/drawing/2014/main" id="{1D187691-E3F3-4B5D-BAA4-463FB33B72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130</xdr:row>
      <xdr:rowOff>0</xdr:rowOff>
    </xdr:from>
    <xdr:to>
      <xdr:col>4</xdr:col>
      <xdr:colOff>4924425</xdr:colOff>
      <xdr:row>135</xdr:row>
      <xdr:rowOff>285750</xdr:rowOff>
    </xdr:to>
    <xdr:graphicFrame macro="">
      <xdr:nvGraphicFramePr>
        <xdr:cNvPr id="12" name="Gráfico 11">
          <a:extLst>
            <a:ext uri="{FF2B5EF4-FFF2-40B4-BE49-F238E27FC236}">
              <a16:creationId xmlns:a16="http://schemas.microsoft.com/office/drawing/2014/main" id="{27B465BC-DE25-49B1-AD4E-156E15C9D1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48491</xdr:colOff>
      <xdr:row>11</xdr:row>
      <xdr:rowOff>48490</xdr:rowOff>
    </xdr:from>
    <xdr:to>
      <xdr:col>4</xdr:col>
      <xdr:colOff>4933950</xdr:colOff>
      <xdr:row>18</xdr:row>
      <xdr:rowOff>249381</xdr:rowOff>
    </xdr:to>
    <xdr:graphicFrame macro="">
      <xdr:nvGraphicFramePr>
        <xdr:cNvPr id="19" name="Gráfico 18">
          <a:extLst>
            <a:ext uri="{FF2B5EF4-FFF2-40B4-BE49-F238E27FC236}">
              <a16:creationId xmlns:a16="http://schemas.microsoft.com/office/drawing/2014/main" id="{F4EF570F-2F6B-4FA5-902B-FF1689CFBF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63500</xdr:colOff>
      <xdr:row>23</xdr:row>
      <xdr:rowOff>57150</xdr:rowOff>
    </xdr:from>
    <xdr:to>
      <xdr:col>4</xdr:col>
      <xdr:colOff>4921250</xdr:colOff>
      <xdr:row>30</xdr:row>
      <xdr:rowOff>171450</xdr:rowOff>
    </xdr:to>
    <xdr:graphicFrame macro="">
      <xdr:nvGraphicFramePr>
        <xdr:cNvPr id="18" name="Gráfico 17">
          <a:extLst>
            <a:ext uri="{FF2B5EF4-FFF2-40B4-BE49-F238E27FC236}">
              <a16:creationId xmlns:a16="http://schemas.microsoft.com/office/drawing/2014/main" id="{340DF63E-8DA8-4EB5-848A-4A4AB15312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57150</xdr:colOff>
      <xdr:row>39</xdr:row>
      <xdr:rowOff>50800</xdr:rowOff>
    </xdr:from>
    <xdr:to>
      <xdr:col>4</xdr:col>
      <xdr:colOff>4913312</xdr:colOff>
      <xdr:row>46</xdr:row>
      <xdr:rowOff>152400</xdr:rowOff>
    </xdr:to>
    <xdr:graphicFrame macro="">
      <xdr:nvGraphicFramePr>
        <xdr:cNvPr id="23" name="Gráfico 22">
          <a:extLst>
            <a:ext uri="{FF2B5EF4-FFF2-40B4-BE49-F238E27FC236}">
              <a16:creationId xmlns:a16="http://schemas.microsoft.com/office/drawing/2014/main" id="{4B6A8547-B38B-4903-ABCE-F90654C27D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88900</xdr:colOff>
      <xdr:row>31</xdr:row>
      <xdr:rowOff>69850</xdr:rowOff>
    </xdr:from>
    <xdr:to>
      <xdr:col>4</xdr:col>
      <xdr:colOff>4929187</xdr:colOff>
      <xdr:row>38</xdr:row>
      <xdr:rowOff>161925</xdr:rowOff>
    </xdr:to>
    <xdr:graphicFrame macro="">
      <xdr:nvGraphicFramePr>
        <xdr:cNvPr id="29" name="Gráfico 28">
          <a:extLst>
            <a:ext uri="{FF2B5EF4-FFF2-40B4-BE49-F238E27FC236}">
              <a16:creationId xmlns:a16="http://schemas.microsoft.com/office/drawing/2014/main" id="{DCAE395E-B067-4E3D-B7E4-97E71DB3CE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63500</xdr:colOff>
      <xdr:row>47</xdr:row>
      <xdr:rowOff>63500</xdr:rowOff>
    </xdr:from>
    <xdr:to>
      <xdr:col>4</xdr:col>
      <xdr:colOff>4897437</xdr:colOff>
      <xdr:row>54</xdr:row>
      <xdr:rowOff>165100</xdr:rowOff>
    </xdr:to>
    <xdr:graphicFrame macro="">
      <xdr:nvGraphicFramePr>
        <xdr:cNvPr id="33" name="Gráfico 32">
          <a:extLst>
            <a:ext uri="{FF2B5EF4-FFF2-40B4-BE49-F238E27FC236}">
              <a16:creationId xmlns:a16="http://schemas.microsoft.com/office/drawing/2014/main" id="{35FB5795-C667-45E9-B4D9-7957A127BD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xdr:col>
      <xdr:colOff>388938</xdr:colOff>
      <xdr:row>149</xdr:row>
      <xdr:rowOff>142876</xdr:rowOff>
    </xdr:from>
    <xdr:to>
      <xdr:col>2</xdr:col>
      <xdr:colOff>809625</xdr:colOff>
      <xdr:row>155</xdr:row>
      <xdr:rowOff>23813</xdr:rowOff>
    </xdr:to>
    <xdr:sp macro="" textlink="">
      <xdr:nvSpPr>
        <xdr:cNvPr id="2" name="CuadroTexto 1">
          <a:extLst>
            <a:ext uri="{FF2B5EF4-FFF2-40B4-BE49-F238E27FC236}">
              <a16:creationId xmlns:a16="http://schemas.microsoft.com/office/drawing/2014/main" id="{86A7E7E8-F52C-3020-6A4E-CE1F293A194D}"/>
            </a:ext>
          </a:extLst>
        </xdr:cNvPr>
        <xdr:cNvSpPr txBox="1"/>
      </xdr:nvSpPr>
      <xdr:spPr>
        <a:xfrm>
          <a:off x="627063" y="37385626"/>
          <a:ext cx="2317750" cy="9286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lang="es-DO" sz="1100" b="0">
            <a:solidFill>
              <a:sysClr val="windowText" lastClr="000000"/>
            </a:solidFill>
            <a:latin typeface="Book Antiqua" panose="02040602050305030304" pitchFamily="18" charset="0"/>
          </a:endParaRPr>
        </a:p>
        <a:p>
          <a:pPr algn="ctr"/>
          <a:r>
            <a:rPr lang="es-DO" sz="1100" b="0">
              <a:solidFill>
                <a:sysClr val="windowText" lastClr="000000"/>
              </a:solidFill>
              <a:latin typeface="Book Antiqua" panose="02040602050305030304" pitchFamily="18" charset="0"/>
            </a:rPr>
            <a:t>Ing.Christian Beltre</a:t>
          </a:r>
          <a:endParaRPr lang="es-DO" sz="1100" b="1">
            <a:solidFill>
              <a:sysClr val="windowText" lastClr="000000"/>
            </a:solidFill>
            <a:latin typeface="Book Antiqua" panose="02040602050305030304" pitchFamily="18" charset="0"/>
          </a:endParaRPr>
        </a:p>
        <a:p>
          <a:pPr algn="ctr"/>
          <a:r>
            <a:rPr lang="es-DO" sz="1100" b="1">
              <a:solidFill>
                <a:sysClr val="windowText" lastClr="000000"/>
              </a:solidFill>
              <a:latin typeface="Book Antiqua" panose="02040602050305030304" pitchFamily="18" charset="0"/>
            </a:rPr>
            <a:t>Responsable</a:t>
          </a:r>
          <a:r>
            <a:rPr lang="es-DO" sz="1100" b="1" baseline="0">
              <a:solidFill>
                <a:sysClr val="windowText" lastClr="000000"/>
              </a:solidFill>
              <a:latin typeface="Book Antiqua" panose="02040602050305030304" pitchFamily="18" charset="0"/>
            </a:rPr>
            <a:t>Tecnico PPoR</a:t>
          </a:r>
        </a:p>
        <a:p>
          <a:pPr algn="ctr"/>
          <a:r>
            <a:rPr lang="es-DO" sz="1100" b="1" baseline="0">
              <a:solidFill>
                <a:sysClr val="windowText" lastClr="000000"/>
              </a:solidFill>
              <a:latin typeface="Book Antiqua" panose="02040602050305030304" pitchFamily="18" charset="0"/>
            </a:rPr>
            <a:t>Elaborado por:</a:t>
          </a:r>
          <a:endParaRPr lang="es-DO" sz="1100" b="1">
            <a:solidFill>
              <a:sysClr val="windowText" lastClr="000000"/>
            </a:solidFill>
            <a:latin typeface="Book Antiqua" panose="02040602050305030304" pitchFamily="18" charset="0"/>
          </a:endParaRPr>
        </a:p>
      </xdr:txBody>
    </xdr:sp>
    <xdr:clientData/>
  </xdr:twoCellAnchor>
  <xdr:twoCellAnchor>
    <xdr:from>
      <xdr:col>1</xdr:col>
      <xdr:colOff>722313</xdr:colOff>
      <xdr:row>150</xdr:row>
      <xdr:rowOff>166688</xdr:rowOff>
    </xdr:from>
    <xdr:to>
      <xdr:col>2</xdr:col>
      <xdr:colOff>523874</xdr:colOff>
      <xdr:row>151</xdr:row>
      <xdr:rowOff>0</xdr:rowOff>
    </xdr:to>
    <xdr:cxnSp macro="">
      <xdr:nvCxnSpPr>
        <xdr:cNvPr id="8" name="Conector recto 7">
          <a:extLst>
            <a:ext uri="{FF2B5EF4-FFF2-40B4-BE49-F238E27FC236}">
              <a16:creationId xmlns:a16="http://schemas.microsoft.com/office/drawing/2014/main" id="{23A79762-E79B-1529-5EF4-38461B4FC9F8}"/>
            </a:ext>
          </a:extLst>
        </xdr:cNvPr>
        <xdr:cNvCxnSpPr/>
      </xdr:nvCxnSpPr>
      <xdr:spPr>
        <a:xfrm>
          <a:off x="960438" y="37584063"/>
          <a:ext cx="1698624" cy="793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1103311</xdr:colOff>
      <xdr:row>150</xdr:row>
      <xdr:rowOff>142876</xdr:rowOff>
    </xdr:from>
    <xdr:to>
      <xdr:col>4</xdr:col>
      <xdr:colOff>3563936</xdr:colOff>
      <xdr:row>154</xdr:row>
      <xdr:rowOff>150813</xdr:rowOff>
    </xdr:to>
    <xdr:sp macro="" textlink="">
      <xdr:nvSpPr>
        <xdr:cNvPr id="17" name="CuadroTexto 16">
          <a:extLst>
            <a:ext uri="{FF2B5EF4-FFF2-40B4-BE49-F238E27FC236}">
              <a16:creationId xmlns:a16="http://schemas.microsoft.com/office/drawing/2014/main" id="{802C676C-FF4F-CB4A-F3FD-204D0D12D578}"/>
            </a:ext>
          </a:extLst>
        </xdr:cNvPr>
        <xdr:cNvSpPr txBox="1"/>
      </xdr:nvSpPr>
      <xdr:spPr>
        <a:xfrm>
          <a:off x="5778499" y="37560251"/>
          <a:ext cx="2460625" cy="7064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lgn="ctr"/>
          <a:r>
            <a:rPr lang="es-DO" sz="1100" b="0">
              <a:solidFill>
                <a:sysClr val="windowText" lastClr="000000"/>
              </a:solidFill>
              <a:latin typeface="Book Antiqua" panose="02040602050305030304" pitchFamily="18" charset="0"/>
              <a:ea typeface="+mn-ea"/>
              <a:cs typeface="+mn-cs"/>
            </a:rPr>
            <a:t>Ing. Saoni Brea </a:t>
          </a:r>
        </a:p>
        <a:p>
          <a:pPr marL="0" indent="0" algn="ctr"/>
          <a:r>
            <a:rPr lang="es-DO" sz="1100" b="1">
              <a:solidFill>
                <a:sysClr val="windowText" lastClr="000000"/>
              </a:solidFill>
              <a:latin typeface="Book Antiqua" panose="02040602050305030304" pitchFamily="18" charset="0"/>
              <a:ea typeface="+mn-ea"/>
              <a:cs typeface="+mn-cs"/>
            </a:rPr>
            <a:t>Responsable Institucional PPoR</a:t>
          </a:r>
        </a:p>
        <a:p>
          <a:pPr marL="0" indent="0" algn="ctr"/>
          <a:r>
            <a:rPr lang="es-DO" sz="1100" b="1">
              <a:solidFill>
                <a:sysClr val="windowText" lastClr="000000"/>
              </a:solidFill>
              <a:latin typeface="Book Antiqua" panose="02040602050305030304" pitchFamily="18" charset="0"/>
              <a:ea typeface="+mn-ea"/>
              <a:cs typeface="+mn-cs"/>
            </a:rPr>
            <a:t>Revisado por: </a:t>
          </a:r>
        </a:p>
      </xdr:txBody>
    </xdr:sp>
    <xdr:clientData/>
  </xdr:twoCellAnchor>
  <xdr:twoCellAnchor>
    <xdr:from>
      <xdr:col>4</xdr:col>
      <xdr:colOff>1531938</xdr:colOff>
      <xdr:row>150</xdr:row>
      <xdr:rowOff>166688</xdr:rowOff>
    </xdr:from>
    <xdr:to>
      <xdr:col>4</xdr:col>
      <xdr:colOff>3143251</xdr:colOff>
      <xdr:row>151</xdr:row>
      <xdr:rowOff>7938</xdr:rowOff>
    </xdr:to>
    <xdr:cxnSp macro="">
      <xdr:nvCxnSpPr>
        <xdr:cNvPr id="24" name="Conector recto 23">
          <a:extLst>
            <a:ext uri="{FF2B5EF4-FFF2-40B4-BE49-F238E27FC236}">
              <a16:creationId xmlns:a16="http://schemas.microsoft.com/office/drawing/2014/main" id="{B30A7624-7575-4091-A205-72EAE6A610AC}"/>
            </a:ext>
          </a:extLst>
        </xdr:cNvPr>
        <xdr:cNvCxnSpPr/>
      </xdr:nvCxnSpPr>
      <xdr:spPr>
        <a:xfrm>
          <a:off x="6207126" y="37584063"/>
          <a:ext cx="1611313" cy="1587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68580</xdr:colOff>
      <xdr:row>19</xdr:row>
      <xdr:rowOff>33617</xdr:rowOff>
    </xdr:from>
    <xdr:to>
      <xdr:col>7</xdr:col>
      <xdr:colOff>320040</xdr:colOff>
      <xdr:row>25</xdr:row>
      <xdr:rowOff>11205</xdr:rowOff>
    </xdr:to>
    <xdr:graphicFrame macro="">
      <xdr:nvGraphicFramePr>
        <xdr:cNvPr id="2" name="Gráfico 1">
          <a:extLst>
            <a:ext uri="{FF2B5EF4-FFF2-40B4-BE49-F238E27FC236}">
              <a16:creationId xmlns:a16="http://schemas.microsoft.com/office/drawing/2014/main" id="{153BC49F-BF2D-4CF3-B3B6-53EF803002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236220</xdr:colOff>
      <xdr:row>7</xdr:row>
      <xdr:rowOff>64770</xdr:rowOff>
    </xdr:from>
    <xdr:to>
      <xdr:col>2</xdr:col>
      <xdr:colOff>1249680</xdr:colOff>
      <xdr:row>17</xdr:row>
      <xdr:rowOff>60960</xdr:rowOff>
    </xdr:to>
    <xdr:graphicFrame macro="">
      <xdr:nvGraphicFramePr>
        <xdr:cNvPr id="3" name="Gráfico 2">
          <a:extLst>
            <a:ext uri="{FF2B5EF4-FFF2-40B4-BE49-F238E27FC236}">
              <a16:creationId xmlns:a16="http://schemas.microsoft.com/office/drawing/2014/main" id="{C5E3FCCA-02B6-407C-B50A-1EE94AF803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1333500</xdr:colOff>
      <xdr:row>7</xdr:row>
      <xdr:rowOff>68580</xdr:rowOff>
    </xdr:from>
    <xdr:to>
      <xdr:col>5</xdr:col>
      <xdr:colOff>441960</xdr:colOff>
      <xdr:row>17</xdr:row>
      <xdr:rowOff>60960</xdr:rowOff>
    </xdr:to>
    <xdr:graphicFrame macro="">
      <xdr:nvGraphicFramePr>
        <xdr:cNvPr id="4" name="Gráfico 3">
          <a:extLst>
            <a:ext uri="{FF2B5EF4-FFF2-40B4-BE49-F238E27FC236}">
              <a16:creationId xmlns:a16="http://schemas.microsoft.com/office/drawing/2014/main" id="{12D51E8E-B4E0-4D6A-BEBA-1479E9E603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640080</xdr:colOff>
      <xdr:row>7</xdr:row>
      <xdr:rowOff>95250</xdr:rowOff>
    </xdr:from>
    <xdr:to>
      <xdr:col>8</xdr:col>
      <xdr:colOff>1287780</xdr:colOff>
      <xdr:row>17</xdr:row>
      <xdr:rowOff>160020</xdr:rowOff>
    </xdr:to>
    <xdr:graphicFrame macro="">
      <xdr:nvGraphicFramePr>
        <xdr:cNvPr id="5" name="Gráfico 4">
          <a:extLst>
            <a:ext uri="{FF2B5EF4-FFF2-40B4-BE49-F238E27FC236}">
              <a16:creationId xmlns:a16="http://schemas.microsoft.com/office/drawing/2014/main" id="{B05687CF-D82D-466E-87B1-6F0E3BAFEB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91440</xdr:colOff>
      <xdr:row>7</xdr:row>
      <xdr:rowOff>106680</xdr:rowOff>
    </xdr:from>
    <xdr:to>
      <xdr:col>14</xdr:col>
      <xdr:colOff>68580</xdr:colOff>
      <xdr:row>17</xdr:row>
      <xdr:rowOff>99060</xdr:rowOff>
    </xdr:to>
    <xdr:graphicFrame macro="">
      <xdr:nvGraphicFramePr>
        <xdr:cNvPr id="6" name="Gráfico 5">
          <a:extLst>
            <a:ext uri="{FF2B5EF4-FFF2-40B4-BE49-F238E27FC236}">
              <a16:creationId xmlns:a16="http://schemas.microsoft.com/office/drawing/2014/main" id="{7F1782F0-4D7D-45FE-BF2C-706CC26B4A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235324</xdr:colOff>
      <xdr:row>29</xdr:row>
      <xdr:rowOff>15241</xdr:rowOff>
    </xdr:from>
    <xdr:to>
      <xdr:col>8</xdr:col>
      <xdr:colOff>677284</xdr:colOff>
      <xdr:row>33</xdr:row>
      <xdr:rowOff>301439</xdr:rowOff>
    </xdr:to>
    <xdr:graphicFrame macro="">
      <xdr:nvGraphicFramePr>
        <xdr:cNvPr id="7" name="Gráfico 6">
          <a:extLst>
            <a:ext uri="{FF2B5EF4-FFF2-40B4-BE49-F238E27FC236}">
              <a16:creationId xmlns:a16="http://schemas.microsoft.com/office/drawing/2014/main" id="{2088B198-6D3B-462C-9BAD-595874C84F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8</xdr:col>
      <xdr:colOff>810857</xdr:colOff>
      <xdr:row>29</xdr:row>
      <xdr:rowOff>7621</xdr:rowOff>
    </xdr:from>
    <xdr:to>
      <xdr:col>14</xdr:col>
      <xdr:colOff>269837</xdr:colOff>
      <xdr:row>34</xdr:row>
      <xdr:rowOff>4483</xdr:rowOff>
    </xdr:to>
    <xdr:graphicFrame macro="">
      <xdr:nvGraphicFramePr>
        <xdr:cNvPr id="8" name="Gráfico 7">
          <a:extLst>
            <a:ext uri="{FF2B5EF4-FFF2-40B4-BE49-F238E27FC236}">
              <a16:creationId xmlns:a16="http://schemas.microsoft.com/office/drawing/2014/main" id="{68EE5751-80DA-4C6B-9C7F-E54C707F8A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214256</xdr:colOff>
      <xdr:row>34</xdr:row>
      <xdr:rowOff>112285</xdr:rowOff>
    </xdr:from>
    <xdr:to>
      <xdr:col>8</xdr:col>
      <xdr:colOff>661147</xdr:colOff>
      <xdr:row>38</xdr:row>
      <xdr:rowOff>134472</xdr:rowOff>
    </xdr:to>
    <xdr:graphicFrame macro="">
      <xdr:nvGraphicFramePr>
        <xdr:cNvPr id="9" name="Gráfico 8">
          <a:extLst>
            <a:ext uri="{FF2B5EF4-FFF2-40B4-BE49-F238E27FC236}">
              <a16:creationId xmlns:a16="http://schemas.microsoft.com/office/drawing/2014/main" id="{8CAF3FE6-BA6E-4247-9A28-87DF2345CA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8</xdr:col>
      <xdr:colOff>790687</xdr:colOff>
      <xdr:row>34</xdr:row>
      <xdr:rowOff>101302</xdr:rowOff>
    </xdr:from>
    <xdr:to>
      <xdr:col>14</xdr:col>
      <xdr:colOff>291353</xdr:colOff>
      <xdr:row>38</xdr:row>
      <xdr:rowOff>134470</xdr:rowOff>
    </xdr:to>
    <xdr:graphicFrame macro="">
      <xdr:nvGraphicFramePr>
        <xdr:cNvPr id="10" name="Gráfico 9">
          <a:extLst>
            <a:ext uri="{FF2B5EF4-FFF2-40B4-BE49-F238E27FC236}">
              <a16:creationId xmlns:a16="http://schemas.microsoft.com/office/drawing/2014/main" id="{A68A402B-54DA-405C-BFF0-CA6CD24266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224118</xdr:colOff>
      <xdr:row>39</xdr:row>
      <xdr:rowOff>54460</xdr:rowOff>
    </xdr:from>
    <xdr:to>
      <xdr:col>8</xdr:col>
      <xdr:colOff>649941</xdr:colOff>
      <xdr:row>43</xdr:row>
      <xdr:rowOff>11206</xdr:rowOff>
    </xdr:to>
    <xdr:graphicFrame macro="">
      <xdr:nvGraphicFramePr>
        <xdr:cNvPr id="11" name="Gráfico 10">
          <a:extLst>
            <a:ext uri="{FF2B5EF4-FFF2-40B4-BE49-F238E27FC236}">
              <a16:creationId xmlns:a16="http://schemas.microsoft.com/office/drawing/2014/main" id="{D35F7CF1-9EF9-40FD-9518-984462C1CA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8</xdr:col>
      <xdr:colOff>794721</xdr:colOff>
      <xdr:row>39</xdr:row>
      <xdr:rowOff>57149</xdr:rowOff>
    </xdr:from>
    <xdr:to>
      <xdr:col>14</xdr:col>
      <xdr:colOff>257735</xdr:colOff>
      <xdr:row>42</xdr:row>
      <xdr:rowOff>483534</xdr:rowOff>
    </xdr:to>
    <xdr:graphicFrame macro="">
      <xdr:nvGraphicFramePr>
        <xdr:cNvPr id="12" name="Gráfico 11">
          <a:extLst>
            <a:ext uri="{FF2B5EF4-FFF2-40B4-BE49-F238E27FC236}">
              <a16:creationId xmlns:a16="http://schemas.microsoft.com/office/drawing/2014/main" id="{000CCAD3-2F76-44F0-BAF5-6A6BE62138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eme/themeOverride1.xml><?xml version="1.0" encoding="utf-8"?>
<a:themeOverride xmlns:a="http://schemas.openxmlformats.org/drawingml/2006/main">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2A338-0E4B-46C7-8F97-F3A0C340C0FA}">
  <sheetPr>
    <tabColor theme="7" tint="0.79998168889431442"/>
    <pageSetUpPr fitToPage="1"/>
  </sheetPr>
  <dimension ref="B1:E145"/>
  <sheetViews>
    <sheetView tabSelected="1" view="pageBreakPreview" topLeftCell="B142" zoomScale="120" zoomScaleNormal="120" zoomScaleSheetLayoutView="120" workbookViewId="0">
      <selection activeCell="C155" sqref="C155"/>
    </sheetView>
  </sheetViews>
  <sheetFormatPr baseColWidth="10" defaultColWidth="11.42578125" defaultRowHeight="13.5" x14ac:dyDescent="0.2"/>
  <cols>
    <col min="1" max="1" width="3.5703125" style="73" customWidth="1"/>
    <col min="2" max="2" width="28.42578125" style="81" bestFit="1" customWidth="1"/>
    <col min="3" max="3" width="36.7109375" style="81" customWidth="1"/>
    <col min="4" max="4" width="1.42578125" style="81" customWidth="1"/>
    <col min="5" max="5" width="75.28515625" style="81" customWidth="1"/>
    <col min="6" max="6" width="3.28515625" style="73" customWidth="1"/>
    <col min="7" max="16384" width="11.42578125" style="73"/>
  </cols>
  <sheetData>
    <row r="1" spans="2:5" s="69" customFormat="1" ht="55.5" customHeight="1" thickBot="1" x14ac:dyDescent="0.25">
      <c r="B1" s="66" t="s">
        <v>16</v>
      </c>
      <c r="C1" s="67"/>
      <c r="D1" s="67"/>
      <c r="E1" s="68"/>
    </row>
    <row r="2" spans="2:5" ht="18" customHeight="1" thickBot="1" x14ac:dyDescent="0.25">
      <c r="B2" s="70" t="s">
        <v>121</v>
      </c>
      <c r="C2" s="71"/>
      <c r="D2" s="71"/>
      <c r="E2" s="72"/>
    </row>
    <row r="3" spans="2:5" ht="18" customHeight="1" thickBot="1" x14ac:dyDescent="0.25">
      <c r="B3" s="74" t="s">
        <v>0</v>
      </c>
      <c r="C3" s="75"/>
      <c r="D3" s="75"/>
      <c r="E3" s="76"/>
    </row>
    <row r="4" spans="2:5" ht="25.5" customHeight="1" x14ac:dyDescent="0.2">
      <c r="B4" s="77" t="s">
        <v>17</v>
      </c>
      <c r="C4" s="77" t="s">
        <v>1</v>
      </c>
      <c r="D4" s="78"/>
      <c r="E4" s="79" t="s">
        <v>2</v>
      </c>
    </row>
    <row r="5" spans="2:5" ht="25.5" customHeight="1" x14ac:dyDescent="0.2">
      <c r="B5" s="80" t="s">
        <v>18</v>
      </c>
      <c r="C5" s="80" t="s">
        <v>19</v>
      </c>
      <c r="E5" s="82" t="s">
        <v>20</v>
      </c>
    </row>
    <row r="6" spans="2:5" ht="25.5" customHeight="1" x14ac:dyDescent="0.2">
      <c r="B6" s="80" t="s">
        <v>21</v>
      </c>
      <c r="C6" s="80" t="s">
        <v>22</v>
      </c>
      <c r="E6" s="82"/>
    </row>
    <row r="7" spans="2:5" ht="25.5" customHeight="1" x14ac:dyDescent="0.2">
      <c r="B7" s="80" t="s">
        <v>23</v>
      </c>
      <c r="C7" s="80" t="s">
        <v>24</v>
      </c>
      <c r="E7" s="82"/>
    </row>
    <row r="8" spans="2:5" ht="25.5" customHeight="1" thickBot="1" x14ac:dyDescent="0.25">
      <c r="B8" s="80" t="s">
        <v>25</v>
      </c>
      <c r="C8" s="80" t="s">
        <v>26</v>
      </c>
      <c r="E8" s="82"/>
    </row>
    <row r="9" spans="2:5" ht="25.5" customHeight="1" x14ac:dyDescent="0.2">
      <c r="B9" s="80" t="s">
        <v>27</v>
      </c>
      <c r="C9" s="80" t="s">
        <v>3</v>
      </c>
      <c r="E9" s="77" t="s">
        <v>28</v>
      </c>
    </row>
    <row r="10" spans="2:5" ht="25.5" customHeight="1" thickBot="1" x14ac:dyDescent="0.25">
      <c r="B10" s="83" t="s">
        <v>29</v>
      </c>
      <c r="C10" s="83" t="s">
        <v>30</v>
      </c>
      <c r="D10" s="84"/>
      <c r="E10" s="83" t="s">
        <v>31</v>
      </c>
    </row>
    <row r="11" spans="2:5" ht="18" customHeight="1" thickBot="1" x14ac:dyDescent="0.25">
      <c r="B11" s="74" t="s">
        <v>32</v>
      </c>
      <c r="C11" s="75"/>
      <c r="D11" s="75"/>
      <c r="E11" s="76"/>
    </row>
    <row r="12" spans="2:5" ht="6" customHeight="1" x14ac:dyDescent="0.2">
      <c r="B12" s="80"/>
      <c r="C12" s="85"/>
      <c r="D12" s="86"/>
      <c r="E12" s="87" t="s">
        <v>33</v>
      </c>
    </row>
    <row r="13" spans="2:5" x14ac:dyDescent="0.2">
      <c r="B13" s="80" t="s">
        <v>34</v>
      </c>
      <c r="C13" s="88">
        <f>+'Calculos abril - junio'!C24</f>
        <v>1094220384</v>
      </c>
      <c r="D13" s="86"/>
      <c r="E13" s="87"/>
    </row>
    <row r="14" spans="2:5" ht="6" customHeight="1" x14ac:dyDescent="0.2">
      <c r="B14" s="80"/>
      <c r="C14" s="85"/>
      <c r="D14" s="86"/>
      <c r="E14" s="87"/>
    </row>
    <row r="15" spans="2:5" x14ac:dyDescent="0.2">
      <c r="B15" s="80" t="s">
        <v>35</v>
      </c>
      <c r="C15" s="88">
        <f>+'Calculos abril - junio'!C23</f>
        <v>1094220384</v>
      </c>
      <c r="D15" s="86"/>
      <c r="E15" s="87"/>
    </row>
    <row r="16" spans="2:5" ht="6" customHeight="1" x14ac:dyDescent="0.2">
      <c r="B16" s="80"/>
      <c r="C16" s="85"/>
      <c r="D16" s="86"/>
      <c r="E16" s="87"/>
    </row>
    <row r="17" spans="2:5" x14ac:dyDescent="0.2">
      <c r="B17" s="80" t="s">
        <v>36</v>
      </c>
      <c r="C17" s="88">
        <f>+'Calculos abril - junio'!C22</f>
        <v>196413463.91000003</v>
      </c>
      <c r="D17" s="86"/>
      <c r="E17" s="87"/>
    </row>
    <row r="18" spans="2:5" ht="6" customHeight="1" x14ac:dyDescent="0.2">
      <c r="B18" s="80"/>
      <c r="C18" s="85"/>
      <c r="D18" s="86"/>
      <c r="E18" s="87"/>
    </row>
    <row r="19" spans="2:5" x14ac:dyDescent="0.2">
      <c r="B19" s="80" t="s">
        <v>37</v>
      </c>
      <c r="C19" s="89">
        <f>IFERROR(C17/C15,0)</f>
        <v>0.17950082705642598</v>
      </c>
      <c r="D19" s="86"/>
      <c r="E19" s="87"/>
    </row>
    <row r="20" spans="2:5" ht="6" customHeight="1" thickBot="1" x14ac:dyDescent="0.25">
      <c r="B20" s="80"/>
      <c r="C20" s="85"/>
      <c r="D20" s="86"/>
      <c r="E20" s="90"/>
    </row>
    <row r="21" spans="2:5" ht="15.6" customHeight="1" x14ac:dyDescent="0.2">
      <c r="B21" s="91" t="s">
        <v>38</v>
      </c>
      <c r="C21" s="92"/>
      <c r="D21" s="92"/>
      <c r="E21" s="93"/>
    </row>
    <row r="22" spans="2:5" ht="105" customHeight="1" thickBot="1" x14ac:dyDescent="0.25">
      <c r="B22" s="94" t="s">
        <v>129</v>
      </c>
      <c r="C22" s="95"/>
      <c r="D22" s="95"/>
      <c r="E22" s="96"/>
    </row>
    <row r="23" spans="2:5" ht="18" customHeight="1" thickBot="1" x14ac:dyDescent="0.25">
      <c r="B23" s="70" t="s">
        <v>39</v>
      </c>
      <c r="C23" s="71"/>
      <c r="D23" s="71"/>
      <c r="E23" s="72"/>
    </row>
    <row r="24" spans="2:5" ht="40.5" x14ac:dyDescent="0.2">
      <c r="B24" s="80" t="s">
        <v>40</v>
      </c>
      <c r="C24" s="97" t="s">
        <v>41</v>
      </c>
      <c r="D24" s="86"/>
      <c r="E24" s="98" t="s">
        <v>42</v>
      </c>
    </row>
    <row r="25" spans="2:5" ht="27" x14ac:dyDescent="0.2">
      <c r="B25" s="80" t="s">
        <v>43</v>
      </c>
      <c r="C25" s="97" t="s">
        <v>44</v>
      </c>
      <c r="D25" s="86"/>
      <c r="E25" s="87"/>
    </row>
    <row r="26" spans="2:5" ht="40.5" x14ac:dyDescent="0.2">
      <c r="B26" s="80" t="s">
        <v>45</v>
      </c>
      <c r="C26" s="99" t="s">
        <v>46</v>
      </c>
      <c r="D26" s="86"/>
      <c r="E26" s="87"/>
    </row>
    <row r="27" spans="2:5" x14ac:dyDescent="0.2">
      <c r="B27" s="80" t="s">
        <v>47</v>
      </c>
      <c r="C27" s="97" t="s">
        <v>12</v>
      </c>
      <c r="D27" s="86"/>
      <c r="E27" s="87"/>
    </row>
    <row r="28" spans="2:5" x14ac:dyDescent="0.2">
      <c r="B28" s="80" t="s">
        <v>48</v>
      </c>
      <c r="C28" s="97" t="s">
        <v>6</v>
      </c>
      <c r="D28" s="86"/>
      <c r="E28" s="87"/>
    </row>
    <row r="29" spans="2:5" x14ac:dyDescent="0.2">
      <c r="B29" s="80" t="s">
        <v>49</v>
      </c>
      <c r="C29" s="100">
        <v>0.6</v>
      </c>
      <c r="D29" s="86"/>
      <c r="E29" s="87"/>
    </row>
    <row r="30" spans="2:5" x14ac:dyDescent="0.2">
      <c r="B30" s="80" t="s">
        <v>50</v>
      </c>
      <c r="C30" s="97">
        <v>2020</v>
      </c>
      <c r="D30" s="86"/>
      <c r="E30" s="87"/>
    </row>
    <row r="31" spans="2:5" ht="27.75" thickBot="1" x14ac:dyDescent="0.25">
      <c r="B31" s="83" t="s">
        <v>51</v>
      </c>
      <c r="C31" s="83" t="s">
        <v>7</v>
      </c>
      <c r="D31" s="86"/>
      <c r="E31" s="90"/>
    </row>
    <row r="32" spans="2:5" ht="27" x14ac:dyDescent="0.2">
      <c r="B32" s="80" t="s">
        <v>40</v>
      </c>
      <c r="C32" s="80" t="s">
        <v>8</v>
      </c>
      <c r="D32" s="86"/>
      <c r="E32" s="98" t="s">
        <v>42</v>
      </c>
    </row>
    <row r="33" spans="2:5" ht="27" x14ac:dyDescent="0.2">
      <c r="B33" s="80" t="s">
        <v>43</v>
      </c>
      <c r="C33" s="97" t="s">
        <v>52</v>
      </c>
      <c r="D33" s="86"/>
      <c r="E33" s="87"/>
    </row>
    <row r="34" spans="2:5" ht="54" x14ac:dyDescent="0.2">
      <c r="B34" s="80" t="s">
        <v>45</v>
      </c>
      <c r="C34" s="99" t="s">
        <v>53</v>
      </c>
      <c r="D34" s="86"/>
      <c r="E34" s="87"/>
    </row>
    <row r="35" spans="2:5" x14ac:dyDescent="0.2">
      <c r="B35" s="80" t="s">
        <v>47</v>
      </c>
      <c r="C35" s="97" t="s">
        <v>12</v>
      </c>
      <c r="D35" s="86"/>
      <c r="E35" s="87"/>
    </row>
    <row r="36" spans="2:5" x14ac:dyDescent="0.2">
      <c r="B36" s="80" t="s">
        <v>48</v>
      </c>
      <c r="C36" s="97" t="s">
        <v>6</v>
      </c>
      <c r="D36" s="86"/>
      <c r="E36" s="87"/>
    </row>
    <row r="37" spans="2:5" x14ac:dyDescent="0.2">
      <c r="B37" s="80" t="s">
        <v>49</v>
      </c>
      <c r="C37" s="100">
        <v>0.33</v>
      </c>
      <c r="D37" s="86"/>
      <c r="E37" s="87"/>
    </row>
    <row r="38" spans="2:5" x14ac:dyDescent="0.2">
      <c r="B38" s="80" t="s">
        <v>50</v>
      </c>
      <c r="C38" s="97">
        <v>2020</v>
      </c>
      <c r="D38" s="86"/>
      <c r="E38" s="87"/>
    </row>
    <row r="39" spans="2:5" ht="27.75" thickBot="1" x14ac:dyDescent="0.25">
      <c r="B39" s="83" t="s">
        <v>51</v>
      </c>
      <c r="C39" s="83" t="s">
        <v>7</v>
      </c>
      <c r="D39" s="86"/>
      <c r="E39" s="90"/>
    </row>
    <row r="40" spans="2:5" ht="27" x14ac:dyDescent="0.2">
      <c r="B40" s="80" t="s">
        <v>40</v>
      </c>
      <c r="C40" s="80" t="s">
        <v>9</v>
      </c>
      <c r="D40" s="86"/>
      <c r="E40" s="98" t="s">
        <v>42</v>
      </c>
    </row>
    <row r="41" spans="2:5" x14ac:dyDescent="0.2">
      <c r="B41" s="80" t="s">
        <v>43</v>
      </c>
      <c r="C41" s="97" t="s">
        <v>54</v>
      </c>
      <c r="D41" s="86"/>
      <c r="E41" s="87"/>
    </row>
    <row r="42" spans="2:5" ht="40.5" x14ac:dyDescent="0.2">
      <c r="B42" s="80" t="s">
        <v>45</v>
      </c>
      <c r="C42" s="99" t="s">
        <v>55</v>
      </c>
      <c r="D42" s="86"/>
      <c r="E42" s="87"/>
    </row>
    <row r="43" spans="2:5" x14ac:dyDescent="0.2">
      <c r="B43" s="80" t="s">
        <v>47</v>
      </c>
      <c r="C43" s="97" t="s">
        <v>12</v>
      </c>
      <c r="D43" s="86"/>
      <c r="E43" s="87"/>
    </row>
    <row r="44" spans="2:5" x14ac:dyDescent="0.2">
      <c r="B44" s="80" t="s">
        <v>48</v>
      </c>
      <c r="C44" s="97" t="s">
        <v>6</v>
      </c>
      <c r="D44" s="86"/>
      <c r="E44" s="87"/>
    </row>
    <row r="45" spans="2:5" x14ac:dyDescent="0.2">
      <c r="B45" s="80" t="s">
        <v>49</v>
      </c>
      <c r="C45" s="100">
        <v>0.5</v>
      </c>
      <c r="D45" s="86"/>
      <c r="E45" s="87"/>
    </row>
    <row r="46" spans="2:5" x14ac:dyDescent="0.2">
      <c r="B46" s="80" t="s">
        <v>50</v>
      </c>
      <c r="C46" s="97">
        <v>2020</v>
      </c>
      <c r="D46" s="86"/>
      <c r="E46" s="87"/>
    </row>
    <row r="47" spans="2:5" ht="27.75" thickBot="1" x14ac:dyDescent="0.25">
      <c r="B47" s="83" t="s">
        <v>51</v>
      </c>
      <c r="C47" s="83" t="s">
        <v>7</v>
      </c>
      <c r="D47" s="86"/>
      <c r="E47" s="90"/>
    </row>
    <row r="48" spans="2:5" ht="27" x14ac:dyDescent="0.2">
      <c r="B48" s="80" t="s">
        <v>40</v>
      </c>
      <c r="C48" s="80" t="s">
        <v>10</v>
      </c>
      <c r="D48" s="86"/>
      <c r="E48" s="98" t="s">
        <v>42</v>
      </c>
    </row>
    <row r="49" spans="2:5" ht="27" x14ac:dyDescent="0.2">
      <c r="B49" s="80" t="s">
        <v>43</v>
      </c>
      <c r="C49" s="97" t="s">
        <v>56</v>
      </c>
      <c r="D49" s="86"/>
      <c r="E49" s="87"/>
    </row>
    <row r="50" spans="2:5" ht="40.5" x14ac:dyDescent="0.2">
      <c r="B50" s="80" t="s">
        <v>45</v>
      </c>
      <c r="C50" s="99" t="s">
        <v>57</v>
      </c>
      <c r="D50" s="86"/>
      <c r="E50" s="87"/>
    </row>
    <row r="51" spans="2:5" x14ac:dyDescent="0.2">
      <c r="B51" s="80" t="s">
        <v>47</v>
      </c>
      <c r="C51" s="97" t="s">
        <v>12</v>
      </c>
      <c r="D51" s="86"/>
      <c r="E51" s="87"/>
    </row>
    <row r="52" spans="2:5" x14ac:dyDescent="0.2">
      <c r="B52" s="80" t="s">
        <v>48</v>
      </c>
      <c r="C52" s="97" t="s">
        <v>6</v>
      </c>
      <c r="D52" s="86"/>
      <c r="E52" s="87"/>
    </row>
    <row r="53" spans="2:5" x14ac:dyDescent="0.2">
      <c r="B53" s="80" t="s">
        <v>49</v>
      </c>
      <c r="C53" s="100">
        <v>0.2</v>
      </c>
      <c r="D53" s="86"/>
      <c r="E53" s="87"/>
    </row>
    <row r="54" spans="2:5" x14ac:dyDescent="0.2">
      <c r="B54" s="80" t="s">
        <v>50</v>
      </c>
      <c r="C54" s="97">
        <v>2020</v>
      </c>
      <c r="D54" s="86"/>
      <c r="E54" s="87"/>
    </row>
    <row r="55" spans="2:5" ht="27.75" thickBot="1" x14ac:dyDescent="0.25">
      <c r="B55" s="83" t="s">
        <v>51</v>
      </c>
      <c r="C55" s="83" t="s">
        <v>7</v>
      </c>
      <c r="D55" s="86"/>
      <c r="E55" s="90"/>
    </row>
    <row r="56" spans="2:5" ht="12.75" customHeight="1" x14ac:dyDescent="0.2">
      <c r="B56" s="101" t="s">
        <v>58</v>
      </c>
      <c r="C56" s="102"/>
      <c r="D56" s="102"/>
      <c r="E56" s="103"/>
    </row>
    <row r="57" spans="2:5" ht="120" customHeight="1" thickBot="1" x14ac:dyDescent="0.25">
      <c r="B57" s="104" t="s">
        <v>127</v>
      </c>
      <c r="C57" s="105"/>
      <c r="D57" s="105"/>
      <c r="E57" s="106"/>
    </row>
    <row r="58" spans="2:5" ht="18" customHeight="1" thickBot="1" x14ac:dyDescent="0.25">
      <c r="B58" s="74" t="s">
        <v>59</v>
      </c>
      <c r="C58" s="75"/>
      <c r="D58" s="75"/>
      <c r="E58" s="76"/>
    </row>
    <row r="59" spans="2:5" ht="18" customHeight="1" thickBot="1" x14ac:dyDescent="0.25">
      <c r="B59" s="107" t="s">
        <v>60</v>
      </c>
      <c r="C59" s="108"/>
      <c r="D59" s="108"/>
      <c r="E59" s="109"/>
    </row>
    <row r="60" spans="2:5" ht="18" customHeight="1" thickBot="1" x14ac:dyDescent="0.25">
      <c r="B60" s="110" t="s">
        <v>61</v>
      </c>
      <c r="C60" s="111"/>
      <c r="D60" s="111"/>
      <c r="E60" s="112"/>
    </row>
    <row r="61" spans="2:5" x14ac:dyDescent="0.2">
      <c r="B61" s="80" t="s">
        <v>43</v>
      </c>
      <c r="C61" s="113" t="s">
        <v>62</v>
      </c>
      <c r="D61" s="114"/>
      <c r="E61" s="115"/>
    </row>
    <row r="62" spans="2:5" ht="12.75" customHeight="1" x14ac:dyDescent="0.2">
      <c r="B62" s="80" t="s">
        <v>45</v>
      </c>
      <c r="C62" s="116" t="s">
        <v>63</v>
      </c>
      <c r="D62" s="117"/>
      <c r="E62" s="118"/>
    </row>
    <row r="63" spans="2:5" x14ac:dyDescent="0.2">
      <c r="B63" s="80" t="s">
        <v>47</v>
      </c>
      <c r="C63" s="116" t="s">
        <v>12</v>
      </c>
      <c r="D63" s="117"/>
      <c r="E63" s="118"/>
    </row>
    <row r="64" spans="2:5" x14ac:dyDescent="0.2">
      <c r="B64" s="80" t="s">
        <v>48</v>
      </c>
      <c r="C64" s="116" t="s">
        <v>6</v>
      </c>
      <c r="D64" s="117"/>
      <c r="E64" s="118"/>
    </row>
    <row r="65" spans="2:5" x14ac:dyDescent="0.2">
      <c r="B65" s="80" t="s">
        <v>49</v>
      </c>
      <c r="C65" s="119">
        <v>143094</v>
      </c>
      <c r="D65" s="120"/>
      <c r="E65" s="121"/>
    </row>
    <row r="66" spans="2:5" x14ac:dyDescent="0.2">
      <c r="B66" s="80" t="s">
        <v>50</v>
      </c>
      <c r="C66" s="116">
        <v>2020</v>
      </c>
      <c r="D66" s="117"/>
      <c r="E66" s="118"/>
    </row>
    <row r="67" spans="2:5" ht="14.25" thickBot="1" x14ac:dyDescent="0.25">
      <c r="B67" s="80" t="s">
        <v>51</v>
      </c>
      <c r="C67" s="104" t="s">
        <v>7</v>
      </c>
      <c r="D67" s="105"/>
      <c r="E67" s="106"/>
    </row>
    <row r="68" spans="2:5" ht="18" customHeight="1" thickBot="1" x14ac:dyDescent="0.25">
      <c r="B68" s="110" t="s">
        <v>64</v>
      </c>
      <c r="C68" s="111"/>
      <c r="D68" s="111"/>
      <c r="E68" s="112"/>
    </row>
    <row r="69" spans="2:5" ht="6" customHeight="1" x14ac:dyDescent="0.2">
      <c r="B69" s="80"/>
      <c r="C69" s="85"/>
      <c r="D69" s="86"/>
      <c r="E69" s="87" t="s">
        <v>33</v>
      </c>
    </row>
    <row r="70" spans="2:5" x14ac:dyDescent="0.2">
      <c r="B70" s="80" t="s">
        <v>65</v>
      </c>
      <c r="C70" s="88">
        <f>+'Calculos abril - junio'!D33</f>
        <v>178099704</v>
      </c>
      <c r="D70" s="86"/>
      <c r="E70" s="87"/>
    </row>
    <row r="71" spans="2:5" ht="6" customHeight="1" x14ac:dyDescent="0.2">
      <c r="B71" s="80"/>
      <c r="C71" s="85"/>
      <c r="D71" s="86"/>
      <c r="E71" s="87"/>
    </row>
    <row r="72" spans="2:5" x14ac:dyDescent="0.2">
      <c r="B72" s="80" t="s">
        <v>5</v>
      </c>
      <c r="C72" s="88">
        <f>+'Calculos abril - junio'!C33</f>
        <v>150020789.90000001</v>
      </c>
      <c r="D72" s="86"/>
      <c r="E72" s="87"/>
    </row>
    <row r="73" spans="2:5" ht="6" customHeight="1" x14ac:dyDescent="0.2">
      <c r="B73" s="80"/>
      <c r="C73" s="85"/>
      <c r="D73" s="86"/>
      <c r="E73" s="87"/>
    </row>
    <row r="74" spans="2:5" x14ac:dyDescent="0.2">
      <c r="B74" s="80" t="s">
        <v>37</v>
      </c>
      <c r="C74" s="89">
        <f>IFERROR(C72/C70,0)</f>
        <v>0.84234160153348714</v>
      </c>
      <c r="D74" s="86"/>
      <c r="E74" s="87"/>
    </row>
    <row r="75" spans="2:5" ht="6" customHeight="1" thickBot="1" x14ac:dyDescent="0.25">
      <c r="B75" s="80"/>
      <c r="C75" s="85"/>
      <c r="D75" s="86"/>
      <c r="E75" s="90"/>
    </row>
    <row r="76" spans="2:5" ht="18" customHeight="1" thickBot="1" x14ac:dyDescent="0.25">
      <c r="B76" s="110" t="s">
        <v>4</v>
      </c>
      <c r="C76" s="111"/>
      <c r="D76" s="111"/>
      <c r="E76" s="112"/>
    </row>
    <row r="77" spans="2:5" ht="6" customHeight="1" x14ac:dyDescent="0.2">
      <c r="B77" s="80"/>
      <c r="C77" s="85"/>
      <c r="D77" s="86"/>
      <c r="E77" s="87" t="s">
        <v>33</v>
      </c>
    </row>
    <row r="78" spans="2:5" x14ac:dyDescent="0.2">
      <c r="B78" s="80" t="s">
        <v>65</v>
      </c>
      <c r="C78" s="122">
        <f>+'Calculos abril - junio'!D41</f>
        <v>53401</v>
      </c>
      <c r="D78" s="86"/>
      <c r="E78" s="87"/>
    </row>
    <row r="79" spans="2:5" ht="6" customHeight="1" x14ac:dyDescent="0.2">
      <c r="B79" s="80"/>
      <c r="C79" s="123"/>
      <c r="D79" s="86"/>
      <c r="E79" s="87"/>
    </row>
    <row r="80" spans="2:5" x14ac:dyDescent="0.2">
      <c r="B80" s="80" t="s">
        <v>5</v>
      </c>
      <c r="C80" s="122">
        <f>+'Calculos abril - junio'!C41</f>
        <v>77132</v>
      </c>
      <c r="D80" s="86"/>
      <c r="E80" s="87"/>
    </row>
    <row r="81" spans="2:5" ht="6" customHeight="1" x14ac:dyDescent="0.2">
      <c r="B81" s="80"/>
      <c r="C81" s="85"/>
      <c r="D81" s="86"/>
      <c r="E81" s="87"/>
    </row>
    <row r="82" spans="2:5" x14ac:dyDescent="0.2">
      <c r="B82" s="80" t="s">
        <v>37</v>
      </c>
      <c r="C82" s="89">
        <f>IFERROR(C80/C78,0)</f>
        <v>1.4443924271081066</v>
      </c>
      <c r="D82" s="86"/>
      <c r="E82" s="87"/>
    </row>
    <row r="83" spans="2:5" ht="6" customHeight="1" thickBot="1" x14ac:dyDescent="0.25">
      <c r="B83" s="80"/>
      <c r="C83" s="85"/>
      <c r="D83" s="86"/>
      <c r="E83" s="90"/>
    </row>
    <row r="84" spans="2:5" ht="13.15" customHeight="1" x14ac:dyDescent="0.2">
      <c r="B84" s="101" t="s">
        <v>66</v>
      </c>
      <c r="C84" s="102"/>
      <c r="D84" s="102"/>
      <c r="E84" s="103"/>
    </row>
    <row r="85" spans="2:5" ht="64.5" customHeight="1" thickBot="1" x14ac:dyDescent="0.25">
      <c r="B85" s="104" t="s">
        <v>128</v>
      </c>
      <c r="C85" s="105"/>
      <c r="D85" s="105"/>
      <c r="E85" s="106"/>
    </row>
    <row r="86" spans="2:5" ht="18" customHeight="1" thickBot="1" x14ac:dyDescent="0.25">
      <c r="B86" s="107" t="s">
        <v>67</v>
      </c>
      <c r="C86" s="108"/>
      <c r="D86" s="108"/>
      <c r="E86" s="109"/>
    </row>
    <row r="87" spans="2:5" ht="18" customHeight="1" thickBot="1" x14ac:dyDescent="0.25">
      <c r="B87" s="110" t="s">
        <v>61</v>
      </c>
      <c r="C87" s="111"/>
      <c r="D87" s="111"/>
      <c r="E87" s="112"/>
    </row>
    <row r="88" spans="2:5" x14ac:dyDescent="0.2">
      <c r="B88" s="80" t="s">
        <v>43</v>
      </c>
      <c r="C88" s="113" t="s">
        <v>11</v>
      </c>
      <c r="D88" s="114"/>
      <c r="E88" s="115"/>
    </row>
    <row r="89" spans="2:5" x14ac:dyDescent="0.2">
      <c r="B89" s="80" t="s">
        <v>45</v>
      </c>
      <c r="C89" s="116" t="s">
        <v>68</v>
      </c>
      <c r="D89" s="117"/>
      <c r="E89" s="118"/>
    </row>
    <row r="90" spans="2:5" x14ac:dyDescent="0.2">
      <c r="B90" s="80" t="s">
        <v>47</v>
      </c>
      <c r="C90" s="116" t="s">
        <v>12</v>
      </c>
      <c r="D90" s="117"/>
      <c r="E90" s="118"/>
    </row>
    <row r="91" spans="2:5" x14ac:dyDescent="0.2">
      <c r="B91" s="80" t="s">
        <v>48</v>
      </c>
      <c r="C91" s="116" t="s">
        <v>6</v>
      </c>
      <c r="D91" s="117"/>
      <c r="E91" s="118"/>
    </row>
    <row r="92" spans="2:5" x14ac:dyDescent="0.2">
      <c r="B92" s="80" t="s">
        <v>49</v>
      </c>
      <c r="C92" s="119">
        <v>277</v>
      </c>
      <c r="D92" s="120"/>
      <c r="E92" s="121"/>
    </row>
    <row r="93" spans="2:5" x14ac:dyDescent="0.2">
      <c r="B93" s="80" t="s">
        <v>50</v>
      </c>
      <c r="C93" s="116">
        <v>2020</v>
      </c>
      <c r="D93" s="117"/>
      <c r="E93" s="118"/>
    </row>
    <row r="94" spans="2:5" ht="14.25" thickBot="1" x14ac:dyDescent="0.25">
      <c r="B94" s="80" t="s">
        <v>51</v>
      </c>
      <c r="C94" s="104" t="s">
        <v>7</v>
      </c>
      <c r="D94" s="105"/>
      <c r="E94" s="106"/>
    </row>
    <row r="95" spans="2:5" ht="18" customHeight="1" thickBot="1" x14ac:dyDescent="0.25">
      <c r="B95" s="110" t="s">
        <v>64</v>
      </c>
      <c r="C95" s="111"/>
      <c r="D95" s="111"/>
      <c r="E95" s="112"/>
    </row>
    <row r="96" spans="2:5" ht="6" customHeight="1" x14ac:dyDescent="0.2">
      <c r="B96" s="80"/>
      <c r="C96" s="85"/>
      <c r="D96" s="86"/>
      <c r="E96" s="87" t="s">
        <v>33</v>
      </c>
    </row>
    <row r="97" spans="2:5" x14ac:dyDescent="0.2">
      <c r="B97" s="80" t="s">
        <v>65</v>
      </c>
      <c r="C97" s="88">
        <f>+'Calculos abril - junio'!D34</f>
        <v>45255235</v>
      </c>
      <c r="D97" s="86"/>
      <c r="E97" s="87"/>
    </row>
    <row r="98" spans="2:5" ht="6" customHeight="1" x14ac:dyDescent="0.2">
      <c r="B98" s="80"/>
      <c r="C98" s="85"/>
      <c r="D98" s="86"/>
      <c r="E98" s="87"/>
    </row>
    <row r="99" spans="2:5" x14ac:dyDescent="0.2">
      <c r="B99" s="80" t="s">
        <v>5</v>
      </c>
      <c r="C99" s="88">
        <f>+'Calculos abril - junio'!C34</f>
        <v>18991128.800000001</v>
      </c>
      <c r="D99" s="86"/>
      <c r="E99" s="87"/>
    </row>
    <row r="100" spans="2:5" ht="6" customHeight="1" x14ac:dyDescent="0.2">
      <c r="B100" s="80"/>
      <c r="C100" s="85"/>
      <c r="D100" s="86"/>
      <c r="E100" s="87"/>
    </row>
    <row r="101" spans="2:5" x14ac:dyDescent="0.2">
      <c r="B101" s="80" t="s">
        <v>37</v>
      </c>
      <c r="C101" s="89">
        <f>IFERROR(C99/C97,0)</f>
        <v>0.41964490516953457</v>
      </c>
      <c r="D101" s="86"/>
      <c r="E101" s="87"/>
    </row>
    <row r="102" spans="2:5" ht="6" customHeight="1" thickBot="1" x14ac:dyDescent="0.25">
      <c r="B102" s="80"/>
      <c r="C102" s="85"/>
      <c r="D102" s="86"/>
      <c r="E102" s="90"/>
    </row>
    <row r="103" spans="2:5" ht="18" customHeight="1" thickBot="1" x14ac:dyDescent="0.25">
      <c r="B103" s="110" t="s">
        <v>4</v>
      </c>
      <c r="C103" s="111"/>
      <c r="D103" s="111"/>
      <c r="E103" s="112"/>
    </row>
    <row r="104" spans="2:5" ht="6" customHeight="1" x14ac:dyDescent="0.2">
      <c r="B104" s="80"/>
      <c r="C104" s="85"/>
      <c r="D104" s="86"/>
      <c r="E104" s="87" t="s">
        <v>33</v>
      </c>
    </row>
    <row r="105" spans="2:5" x14ac:dyDescent="0.2">
      <c r="B105" s="80" t="s">
        <v>65</v>
      </c>
      <c r="C105" s="122">
        <f>+'Calculos abril - junio'!D42</f>
        <v>407</v>
      </c>
      <c r="D105" s="86"/>
      <c r="E105" s="87"/>
    </row>
    <row r="106" spans="2:5" ht="6" customHeight="1" x14ac:dyDescent="0.2">
      <c r="B106" s="80"/>
      <c r="C106" s="123"/>
      <c r="D106" s="86"/>
      <c r="E106" s="87"/>
    </row>
    <row r="107" spans="2:5" x14ac:dyDescent="0.2">
      <c r="B107" s="80" t="s">
        <v>5</v>
      </c>
      <c r="C107" s="122">
        <f>+'Calculos abril - junio'!C42</f>
        <v>407</v>
      </c>
      <c r="D107" s="86"/>
      <c r="E107" s="87"/>
    </row>
    <row r="108" spans="2:5" ht="6" customHeight="1" x14ac:dyDescent="0.2">
      <c r="B108" s="80"/>
      <c r="C108" s="85"/>
      <c r="D108" s="86"/>
      <c r="E108" s="87"/>
    </row>
    <row r="109" spans="2:5" x14ac:dyDescent="0.2">
      <c r="B109" s="80" t="s">
        <v>37</v>
      </c>
      <c r="C109" s="89">
        <f>IFERROR(C107/C105,0)</f>
        <v>1</v>
      </c>
      <c r="D109" s="86"/>
      <c r="E109" s="87"/>
    </row>
    <row r="110" spans="2:5" ht="6" customHeight="1" thickBot="1" x14ac:dyDescent="0.25">
      <c r="B110" s="80"/>
      <c r="C110" s="85"/>
      <c r="D110" s="86"/>
      <c r="E110" s="90"/>
    </row>
    <row r="111" spans="2:5" ht="15.6" customHeight="1" x14ac:dyDescent="0.2">
      <c r="B111" s="101" t="s">
        <v>66</v>
      </c>
      <c r="C111" s="102"/>
      <c r="D111" s="102"/>
      <c r="E111" s="103"/>
    </row>
    <row r="112" spans="2:5" ht="90" customHeight="1" thickBot="1" x14ac:dyDescent="0.25">
      <c r="B112" s="124" t="s">
        <v>126</v>
      </c>
      <c r="C112" s="125"/>
      <c r="D112" s="125"/>
      <c r="E112" s="126"/>
    </row>
    <row r="113" spans="2:5" ht="18" customHeight="1" thickBot="1" x14ac:dyDescent="0.25">
      <c r="B113" s="107" t="s">
        <v>69</v>
      </c>
      <c r="C113" s="108"/>
      <c r="D113" s="108"/>
      <c r="E113" s="109"/>
    </row>
    <row r="114" spans="2:5" ht="18" customHeight="1" thickBot="1" x14ac:dyDescent="0.25">
      <c r="B114" s="110" t="s">
        <v>61</v>
      </c>
      <c r="C114" s="111"/>
      <c r="D114" s="111"/>
      <c r="E114" s="112"/>
    </row>
    <row r="115" spans="2:5" x14ac:dyDescent="0.2">
      <c r="B115" s="80" t="s">
        <v>43</v>
      </c>
      <c r="C115" s="113" t="s">
        <v>11</v>
      </c>
      <c r="D115" s="114"/>
      <c r="E115" s="115"/>
    </row>
    <row r="116" spans="2:5" x14ac:dyDescent="0.2">
      <c r="B116" s="80" t="s">
        <v>45</v>
      </c>
      <c r="C116" s="116" t="s">
        <v>68</v>
      </c>
      <c r="D116" s="117"/>
      <c r="E116" s="118"/>
    </row>
    <row r="117" spans="2:5" x14ac:dyDescent="0.2">
      <c r="B117" s="80" t="s">
        <v>47</v>
      </c>
      <c r="C117" s="116" t="s">
        <v>12</v>
      </c>
      <c r="D117" s="117"/>
      <c r="E117" s="118"/>
    </row>
    <row r="118" spans="2:5" x14ac:dyDescent="0.2">
      <c r="B118" s="80" t="s">
        <v>48</v>
      </c>
      <c r="C118" s="116" t="s">
        <v>6</v>
      </c>
      <c r="D118" s="117"/>
      <c r="E118" s="118"/>
    </row>
    <row r="119" spans="2:5" x14ac:dyDescent="0.2">
      <c r="B119" s="80" t="s">
        <v>49</v>
      </c>
      <c r="C119" s="119">
        <v>387</v>
      </c>
      <c r="D119" s="120"/>
      <c r="E119" s="121"/>
    </row>
    <row r="120" spans="2:5" x14ac:dyDescent="0.2">
      <c r="B120" s="80" t="s">
        <v>50</v>
      </c>
      <c r="C120" s="116">
        <v>2020</v>
      </c>
      <c r="D120" s="117"/>
      <c r="E120" s="118"/>
    </row>
    <row r="121" spans="2:5" ht="14.25" thickBot="1" x14ac:dyDescent="0.25">
      <c r="B121" s="80" t="s">
        <v>51</v>
      </c>
      <c r="C121" s="104" t="s">
        <v>7</v>
      </c>
      <c r="D121" s="105"/>
      <c r="E121" s="106"/>
    </row>
    <row r="122" spans="2:5" ht="18" customHeight="1" thickBot="1" x14ac:dyDescent="0.25">
      <c r="B122" s="110" t="s">
        <v>64</v>
      </c>
      <c r="C122" s="111"/>
      <c r="D122" s="111"/>
      <c r="E122" s="112"/>
    </row>
    <row r="123" spans="2:5" ht="6" customHeight="1" x14ac:dyDescent="0.2">
      <c r="B123" s="80"/>
      <c r="C123" s="85"/>
      <c r="D123" s="86"/>
      <c r="E123" s="87" t="s">
        <v>33</v>
      </c>
    </row>
    <row r="124" spans="2:5" x14ac:dyDescent="0.2">
      <c r="B124" s="80" t="s">
        <v>65</v>
      </c>
      <c r="C124" s="88">
        <f>+'Calculos abril - junio'!D35</f>
        <v>50200156</v>
      </c>
      <c r="D124" s="86"/>
      <c r="E124" s="87"/>
    </row>
    <row r="125" spans="2:5" ht="6" customHeight="1" x14ac:dyDescent="0.2">
      <c r="B125" s="80"/>
      <c r="C125" s="85"/>
      <c r="D125" s="86"/>
      <c r="E125" s="87"/>
    </row>
    <row r="126" spans="2:5" x14ac:dyDescent="0.2">
      <c r="B126" s="80" t="s">
        <v>5</v>
      </c>
      <c r="C126" s="88">
        <f>+'Calculos abril - junio'!C35</f>
        <v>27401545.210000001</v>
      </c>
      <c r="D126" s="86"/>
      <c r="E126" s="87"/>
    </row>
    <row r="127" spans="2:5" ht="6" customHeight="1" x14ac:dyDescent="0.2">
      <c r="B127" s="80"/>
      <c r="C127" s="85"/>
      <c r="D127" s="86"/>
      <c r="E127" s="87"/>
    </row>
    <row r="128" spans="2:5" x14ac:dyDescent="0.2">
      <c r="B128" s="80" t="s">
        <v>37</v>
      </c>
      <c r="C128" s="89">
        <f>IFERROR(C126/C124,0)</f>
        <v>0.54584581788949027</v>
      </c>
      <c r="D128" s="86"/>
      <c r="E128" s="87"/>
    </row>
    <row r="129" spans="2:5" ht="6" customHeight="1" thickBot="1" x14ac:dyDescent="0.25">
      <c r="B129" s="80"/>
      <c r="C129" s="85"/>
      <c r="D129" s="86"/>
      <c r="E129" s="90"/>
    </row>
    <row r="130" spans="2:5" ht="18" customHeight="1" thickBot="1" x14ac:dyDescent="0.25">
      <c r="B130" s="110" t="s">
        <v>4</v>
      </c>
      <c r="C130" s="111"/>
      <c r="D130" s="111"/>
      <c r="E130" s="112"/>
    </row>
    <row r="131" spans="2:5" ht="6" customHeight="1" x14ac:dyDescent="0.2">
      <c r="B131" s="80"/>
      <c r="C131" s="85"/>
      <c r="D131" s="86"/>
      <c r="E131" s="87" t="s">
        <v>33</v>
      </c>
    </row>
    <row r="132" spans="2:5" x14ac:dyDescent="0.2">
      <c r="B132" s="80" t="s">
        <v>65</v>
      </c>
      <c r="C132" s="122">
        <f>+'Calculos abril - junio'!D43</f>
        <v>344</v>
      </c>
      <c r="D132" s="86"/>
      <c r="E132" s="87"/>
    </row>
    <row r="133" spans="2:5" ht="6" customHeight="1" x14ac:dyDescent="0.2">
      <c r="B133" s="80"/>
      <c r="C133" s="123"/>
      <c r="D133" s="86"/>
      <c r="E133" s="87"/>
    </row>
    <row r="134" spans="2:5" x14ac:dyDescent="0.2">
      <c r="B134" s="80" t="s">
        <v>5</v>
      </c>
      <c r="C134" s="122">
        <f>+'Calculos abril - junio'!C43</f>
        <v>339</v>
      </c>
      <c r="D134" s="86"/>
      <c r="E134" s="87"/>
    </row>
    <row r="135" spans="2:5" ht="6" customHeight="1" x14ac:dyDescent="0.2">
      <c r="B135" s="80"/>
      <c r="C135" s="85"/>
      <c r="D135" s="86"/>
      <c r="E135" s="87"/>
    </row>
    <row r="136" spans="2:5" x14ac:dyDescent="0.2">
      <c r="B136" s="80" t="s">
        <v>37</v>
      </c>
      <c r="C136" s="89">
        <f>IFERROR(C134/C132,0)</f>
        <v>0.98546511627906974</v>
      </c>
      <c r="D136" s="86"/>
      <c r="E136" s="87"/>
    </row>
    <row r="137" spans="2:5" ht="6" customHeight="1" thickBot="1" x14ac:dyDescent="0.25">
      <c r="B137" s="80"/>
      <c r="C137" s="85"/>
      <c r="D137" s="86"/>
      <c r="E137" s="90"/>
    </row>
    <row r="138" spans="2:5" ht="15" customHeight="1" x14ac:dyDescent="0.2">
      <c r="B138" s="101" t="s">
        <v>66</v>
      </c>
      <c r="C138" s="102"/>
      <c r="D138" s="102"/>
      <c r="E138" s="103"/>
    </row>
    <row r="139" spans="2:5" ht="71.25" customHeight="1" thickBot="1" x14ac:dyDescent="0.25">
      <c r="B139" s="124" t="s">
        <v>130</v>
      </c>
      <c r="C139" s="125"/>
      <c r="D139" s="125"/>
      <c r="E139" s="126"/>
    </row>
    <row r="140" spans="2:5" ht="18" customHeight="1" thickBot="1" x14ac:dyDescent="0.25">
      <c r="B140" s="74" t="s">
        <v>13</v>
      </c>
      <c r="C140" s="75"/>
      <c r="D140" s="75"/>
      <c r="E140" s="76"/>
    </row>
    <row r="141" spans="2:5" ht="113.25" customHeight="1" thickBot="1" x14ac:dyDescent="0.25">
      <c r="B141" s="127" t="s">
        <v>131</v>
      </c>
      <c r="C141" s="128"/>
      <c r="D141" s="128"/>
      <c r="E141" s="129"/>
    </row>
    <row r="142" spans="2:5" ht="19.899999999999999" customHeight="1" thickBot="1" x14ac:dyDescent="0.25">
      <c r="B142" s="74" t="s">
        <v>14</v>
      </c>
      <c r="C142" s="75"/>
      <c r="D142" s="75"/>
      <c r="E142" s="76"/>
    </row>
    <row r="143" spans="2:5" ht="127.5" customHeight="1" thickBot="1" x14ac:dyDescent="0.25">
      <c r="B143" s="127" t="s">
        <v>132</v>
      </c>
      <c r="C143" s="128"/>
      <c r="D143" s="128"/>
      <c r="E143" s="129"/>
    </row>
    <row r="144" spans="2:5" ht="21" customHeight="1" thickBot="1" x14ac:dyDescent="0.25">
      <c r="B144" s="74" t="s">
        <v>15</v>
      </c>
      <c r="C144" s="75"/>
      <c r="D144" s="75"/>
      <c r="E144" s="76"/>
    </row>
    <row r="145" spans="2:5" ht="20.25" customHeight="1" thickBot="1" x14ac:dyDescent="0.25">
      <c r="B145" s="130"/>
      <c r="C145" s="131"/>
      <c r="D145" s="131"/>
      <c r="E145" s="132"/>
    </row>
  </sheetData>
  <sheetProtection algorithmName="SHA-512" hashValue="aZhlNFLwWnCd7WDWGLPdWRRjrBqZimP79fZ/cxUjJ1V/VEJMcr/TrUjpeDlLhexGKD9E9KkNcMS6c9Heuy99XQ==" saltValue="88mjL9/RhTb/J+IMeNYr1w==" spinCount="100000" sheet="1" objects="1" scenarios="1"/>
  <mergeCells count="78">
    <mergeCell ref="B144:E144"/>
    <mergeCell ref="B145:E145"/>
    <mergeCell ref="B138:E138"/>
    <mergeCell ref="B139:E139"/>
    <mergeCell ref="B140:E140"/>
    <mergeCell ref="B141:E141"/>
    <mergeCell ref="B142:E142"/>
    <mergeCell ref="B143:E143"/>
    <mergeCell ref="D131:D137"/>
    <mergeCell ref="E131:E137"/>
    <mergeCell ref="C115:E115"/>
    <mergeCell ref="C116:E116"/>
    <mergeCell ref="C117:E117"/>
    <mergeCell ref="C118:E118"/>
    <mergeCell ref="C119:E119"/>
    <mergeCell ref="C120:E120"/>
    <mergeCell ref="C121:E121"/>
    <mergeCell ref="B122:E122"/>
    <mergeCell ref="D123:D129"/>
    <mergeCell ref="E123:E129"/>
    <mergeCell ref="B130:E130"/>
    <mergeCell ref="B114:E114"/>
    <mergeCell ref="C93:E93"/>
    <mergeCell ref="C94:E94"/>
    <mergeCell ref="B95:E95"/>
    <mergeCell ref="D96:D102"/>
    <mergeCell ref="E96:E102"/>
    <mergeCell ref="B103:E103"/>
    <mergeCell ref="D104:D110"/>
    <mergeCell ref="E104:E110"/>
    <mergeCell ref="B111:E111"/>
    <mergeCell ref="B112:E112"/>
    <mergeCell ref="B113:E113"/>
    <mergeCell ref="C92:E92"/>
    <mergeCell ref="B76:E76"/>
    <mergeCell ref="D77:D83"/>
    <mergeCell ref="E77:E83"/>
    <mergeCell ref="B84:E84"/>
    <mergeCell ref="B85:E85"/>
    <mergeCell ref="B86:E86"/>
    <mergeCell ref="B87:E87"/>
    <mergeCell ref="C88:E88"/>
    <mergeCell ref="C89:E89"/>
    <mergeCell ref="C90:E90"/>
    <mergeCell ref="C91:E91"/>
    <mergeCell ref="D69:D75"/>
    <mergeCell ref="E69:E75"/>
    <mergeCell ref="B58:E58"/>
    <mergeCell ref="B59:E59"/>
    <mergeCell ref="B60:E60"/>
    <mergeCell ref="C61:E61"/>
    <mergeCell ref="C62:E62"/>
    <mergeCell ref="C63:E63"/>
    <mergeCell ref="C64:E64"/>
    <mergeCell ref="C65:E65"/>
    <mergeCell ref="C66:E66"/>
    <mergeCell ref="C67:E67"/>
    <mergeCell ref="B68:E68"/>
    <mergeCell ref="B57:E57"/>
    <mergeCell ref="B21:E21"/>
    <mergeCell ref="B22:E22"/>
    <mergeCell ref="B23:E23"/>
    <mergeCell ref="D24:D31"/>
    <mergeCell ref="E24:E31"/>
    <mergeCell ref="D32:D39"/>
    <mergeCell ref="E32:E39"/>
    <mergeCell ref="D40:D47"/>
    <mergeCell ref="E40:E47"/>
    <mergeCell ref="D48:D55"/>
    <mergeCell ref="E48:E55"/>
    <mergeCell ref="B56:E56"/>
    <mergeCell ref="D12:D20"/>
    <mergeCell ref="E12:E20"/>
    <mergeCell ref="B1:E1"/>
    <mergeCell ref="B2:E2"/>
    <mergeCell ref="B3:E3"/>
    <mergeCell ref="E5:E8"/>
    <mergeCell ref="B11:E11"/>
  </mergeCells>
  <dataValidations count="2">
    <dataValidation type="list" allowBlank="1" showInputMessage="1" showErrorMessage="1" sqref="C27 C35 C43 C51 C63:E63 C90:E90 C117:E117" xr:uid="{E28E62AB-D83A-476D-9570-AF011F435016}">
      <formula1>"Eficacia, Eficiencia, Calidad, Economía"</formula1>
    </dataValidation>
    <dataValidation type="list" allowBlank="1" showInputMessage="1" showErrorMessage="1" sqref="C28 C36 C44 C52 C64:E64 C91:E91 C118:E118" xr:uid="{AEAD2B49-E7C5-4383-A167-E7E54EB97815}">
      <formula1>"Mensual, Bimensual, Trimestral, Cuatrimestral, Semestral, Anual"</formula1>
    </dataValidation>
  </dataValidations>
  <printOptions horizontalCentered="1" verticalCentered="1"/>
  <pageMargins left="0.25" right="0.25" top="0.75" bottom="0.75" header="0.3" footer="0.3"/>
  <pageSetup scale="91" fitToHeight="0" orientation="landscape" r:id="rId1"/>
  <rowBreaks count="6" manualBreakCount="6">
    <brk id="22" max="16383" man="1"/>
    <brk id="39" max="16383" man="1"/>
    <brk id="57" max="16383" man="1"/>
    <brk id="85" max="16383" man="1"/>
    <brk id="112" max="16383" man="1"/>
    <brk id="13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49590-5959-4D65-A1F7-4AB9DB10533F}">
  <sheetPr>
    <tabColor theme="7" tint="0.79998168889431442"/>
    <pageSetUpPr fitToPage="1"/>
  </sheetPr>
  <dimension ref="B2:Q78"/>
  <sheetViews>
    <sheetView showGridLines="0" view="pageBreakPreview" topLeftCell="A67" zoomScale="85" zoomScaleNormal="85" zoomScaleSheetLayoutView="85" workbookViewId="0">
      <selection activeCell="AJ64" sqref="AJ64"/>
    </sheetView>
  </sheetViews>
  <sheetFormatPr baseColWidth="10" defaultColWidth="11.5703125" defaultRowHeight="15" x14ac:dyDescent="0.25"/>
  <cols>
    <col min="1" max="1" width="5.5703125" style="1" customWidth="1"/>
    <col min="2" max="2" width="34.7109375" style="1" customWidth="1"/>
    <col min="3" max="3" width="28.85546875" style="1" customWidth="1"/>
    <col min="4" max="4" width="22.5703125" style="1" customWidth="1"/>
    <col min="5" max="5" width="23" style="1" customWidth="1"/>
    <col min="6" max="6" width="14.28515625" style="1" bestFit="1" customWidth="1"/>
    <col min="7" max="7" width="17.42578125" style="1" customWidth="1"/>
    <col min="8" max="8" width="17.5703125" style="1" customWidth="1"/>
    <col min="9" max="9" width="20.42578125" style="1" customWidth="1"/>
    <col min="10" max="10" width="16.7109375" style="1" customWidth="1"/>
    <col min="11" max="11" width="18.28515625" style="1" customWidth="1"/>
    <col min="12" max="12" width="9.42578125" style="1" customWidth="1"/>
    <col min="13" max="14" width="9.42578125" style="2" customWidth="1"/>
    <col min="15" max="16" width="11.5703125" style="2"/>
    <col min="17" max="16384" width="11.5703125" style="1"/>
  </cols>
  <sheetData>
    <row r="2" spans="2:16" ht="25.9" customHeight="1" x14ac:dyDescent="0.25">
      <c r="B2" s="50" t="s">
        <v>77</v>
      </c>
      <c r="C2" s="51"/>
      <c r="D2" s="51"/>
      <c r="E2" s="51"/>
      <c r="F2" s="51"/>
      <c r="G2" s="51"/>
      <c r="H2" s="51"/>
      <c r="I2" s="51"/>
      <c r="M2" s="1"/>
      <c r="N2" s="1"/>
      <c r="O2" s="1"/>
      <c r="P2" s="1"/>
    </row>
    <row r="3" spans="2:16" ht="52.9" customHeight="1" x14ac:dyDescent="0.25">
      <c r="B3" s="33" t="s">
        <v>73</v>
      </c>
      <c r="C3" s="4" t="s">
        <v>74</v>
      </c>
      <c r="D3" s="4" t="s">
        <v>116</v>
      </c>
      <c r="E3" s="33" t="s">
        <v>75</v>
      </c>
      <c r="F3" s="4" t="s">
        <v>70</v>
      </c>
      <c r="G3" s="5" t="s">
        <v>124</v>
      </c>
      <c r="H3" s="4" t="s">
        <v>122</v>
      </c>
      <c r="I3" s="4" t="s">
        <v>117</v>
      </c>
      <c r="M3" s="1"/>
      <c r="N3" s="1"/>
      <c r="O3" s="1"/>
      <c r="P3" s="1"/>
    </row>
    <row r="4" spans="2:16" ht="37.15" customHeight="1" x14ac:dyDescent="0.25">
      <c r="B4" s="8" t="s">
        <v>44</v>
      </c>
      <c r="C4" s="36">
        <v>746</v>
      </c>
      <c r="D4" s="36">
        <v>355</v>
      </c>
      <c r="E4" s="3">
        <v>0.65</v>
      </c>
      <c r="F4" s="28">
        <v>0.38400000000000001</v>
      </c>
      <c r="G4" s="28">
        <f>+D4/C4</f>
        <v>0.47587131367292224</v>
      </c>
      <c r="H4" s="28">
        <f>+G4/E4</f>
        <v>0.73210971334295727</v>
      </c>
      <c r="I4" s="40">
        <f>+G4-F4</f>
        <v>9.1871313672922228E-2</v>
      </c>
      <c r="M4" s="1"/>
      <c r="N4" s="1"/>
      <c r="O4" s="1"/>
      <c r="P4" s="1"/>
    </row>
    <row r="5" spans="2:16" ht="48" customHeight="1" x14ac:dyDescent="0.25">
      <c r="B5" s="8" t="s">
        <v>76</v>
      </c>
      <c r="C5" s="36">
        <v>746</v>
      </c>
      <c r="D5" s="36">
        <v>104</v>
      </c>
      <c r="E5" s="3">
        <v>0.3</v>
      </c>
      <c r="F5" s="28">
        <v>0.17199999999999999</v>
      </c>
      <c r="G5" s="28">
        <f>+D5/C5</f>
        <v>0.13941018766756033</v>
      </c>
      <c r="H5" s="28">
        <f>+G5/E5</f>
        <v>0.46470062555853447</v>
      </c>
      <c r="I5" s="40">
        <f>+G5-F5</f>
        <v>-3.2589812332439655E-2</v>
      </c>
      <c r="M5" s="1"/>
      <c r="N5" s="1"/>
      <c r="O5" s="1"/>
      <c r="P5" s="1"/>
    </row>
    <row r="6" spans="2:16" ht="34.15" customHeight="1" x14ac:dyDescent="0.25">
      <c r="B6" s="8" t="s">
        <v>54</v>
      </c>
      <c r="C6" s="36">
        <v>746</v>
      </c>
      <c r="D6" s="36">
        <v>407</v>
      </c>
      <c r="E6" s="3">
        <v>0.55000000000000004</v>
      </c>
      <c r="F6" s="28">
        <v>0.55200000000000005</v>
      </c>
      <c r="G6" s="28">
        <f>+D6/C6</f>
        <v>0.54557640750670244</v>
      </c>
      <c r="H6" s="28">
        <f>+G6/E6</f>
        <v>0.99195710455764075</v>
      </c>
      <c r="I6" s="40">
        <f>+G6-F6</f>
        <v>-6.423592493297603E-3</v>
      </c>
      <c r="M6" s="1"/>
      <c r="N6" s="1"/>
      <c r="O6" s="1"/>
      <c r="P6" s="1"/>
    </row>
    <row r="7" spans="2:16" ht="32.450000000000003" customHeight="1" x14ac:dyDescent="0.25">
      <c r="B7" s="8" t="s">
        <v>56</v>
      </c>
      <c r="C7" s="36">
        <v>746</v>
      </c>
      <c r="D7" s="36">
        <f>+C7-D6</f>
        <v>339</v>
      </c>
      <c r="E7" s="3">
        <v>0.18</v>
      </c>
      <c r="F7" s="28">
        <v>0.44800000000000001</v>
      </c>
      <c r="G7" s="28">
        <f>+D7/C7</f>
        <v>0.45442359249329761</v>
      </c>
      <c r="H7" s="28">
        <f>+G7/E7</f>
        <v>2.5245755138516537</v>
      </c>
      <c r="I7" s="40">
        <f>+G7-F7</f>
        <v>6.423592493297603E-3</v>
      </c>
      <c r="M7" s="1"/>
      <c r="N7" s="1"/>
      <c r="O7" s="1"/>
      <c r="P7" s="1"/>
    </row>
    <row r="8" spans="2:16" x14ac:dyDescent="0.25">
      <c r="C8" s="2"/>
      <c r="D8" s="2"/>
      <c r="E8" s="2"/>
      <c r="F8" s="2"/>
      <c r="M8" s="1"/>
      <c r="N8" s="1"/>
      <c r="O8" s="1"/>
      <c r="P8" s="1"/>
    </row>
    <row r="9" spans="2:16" x14ac:dyDescent="0.25">
      <c r="C9" s="2"/>
      <c r="D9" s="2"/>
      <c r="E9" s="2"/>
      <c r="F9" s="2"/>
      <c r="M9" s="1"/>
      <c r="N9" s="1"/>
      <c r="O9" s="1"/>
      <c r="P9" s="1"/>
    </row>
    <row r="10" spans="2:16" ht="26.45" customHeight="1" x14ac:dyDescent="0.25">
      <c r="M10" s="1"/>
      <c r="N10" s="1"/>
      <c r="O10" s="1"/>
      <c r="P10" s="1"/>
    </row>
    <row r="11" spans="2:16" ht="27.6" customHeight="1" x14ac:dyDescent="0.25">
      <c r="M11" s="1"/>
      <c r="N11" s="1"/>
      <c r="O11" s="1"/>
      <c r="P11" s="1"/>
    </row>
    <row r="12" spans="2:16" ht="18" customHeight="1" x14ac:dyDescent="0.25">
      <c r="M12" s="1"/>
      <c r="N12" s="1"/>
      <c r="O12" s="1"/>
      <c r="P12" s="1"/>
    </row>
    <row r="13" spans="2:16" ht="18" customHeight="1" x14ac:dyDescent="0.25">
      <c r="M13" s="1"/>
      <c r="N13" s="1"/>
      <c r="O13" s="1"/>
      <c r="P13" s="1"/>
    </row>
    <row r="14" spans="2:16" ht="18" customHeight="1" x14ac:dyDescent="0.25">
      <c r="M14" s="1"/>
      <c r="N14" s="1"/>
      <c r="O14" s="1"/>
      <c r="P14" s="1"/>
    </row>
    <row r="15" spans="2:16" ht="18" customHeight="1" x14ac:dyDescent="0.25">
      <c r="M15" s="1"/>
      <c r="N15" s="1"/>
      <c r="O15" s="1"/>
      <c r="P15" s="1"/>
    </row>
    <row r="16" spans="2:16" x14ac:dyDescent="0.25">
      <c r="M16" s="1"/>
      <c r="N16" s="1"/>
      <c r="O16" s="1"/>
      <c r="P16" s="1"/>
    </row>
    <row r="17" spans="2:16" x14ac:dyDescent="0.25">
      <c r="C17" s="2"/>
      <c r="D17" s="2"/>
      <c r="E17" s="2"/>
      <c r="F17" s="2"/>
      <c r="M17" s="1"/>
      <c r="N17" s="1"/>
      <c r="O17" s="1"/>
      <c r="P17" s="1"/>
    </row>
    <row r="18" spans="2:16" x14ac:dyDescent="0.25">
      <c r="M18" s="1"/>
      <c r="N18" s="1"/>
      <c r="O18" s="1"/>
      <c r="P18" s="1"/>
    </row>
    <row r="19" spans="2:16" x14ac:dyDescent="0.25">
      <c r="M19" s="1"/>
      <c r="N19" s="1"/>
      <c r="O19" s="1"/>
      <c r="P19" s="1"/>
    </row>
    <row r="20" spans="2:16" ht="20.25" customHeight="1" x14ac:dyDescent="0.25">
      <c r="B20" s="52" t="s">
        <v>123</v>
      </c>
      <c r="C20" s="53"/>
      <c r="D20" s="2"/>
      <c r="E20" s="2"/>
      <c r="F20" s="2"/>
      <c r="M20" s="1"/>
      <c r="N20" s="1"/>
      <c r="O20" s="1"/>
      <c r="P20" s="1"/>
    </row>
    <row r="21" spans="2:16" ht="20.25" customHeight="1" x14ac:dyDescent="0.25">
      <c r="B21" s="33" t="s">
        <v>78</v>
      </c>
      <c r="C21" s="33" t="s">
        <v>79</v>
      </c>
      <c r="F21" s="2"/>
      <c r="M21" s="1"/>
      <c r="N21" s="1"/>
      <c r="O21" s="1"/>
      <c r="P21" s="1"/>
    </row>
    <row r="22" spans="2:16" ht="20.25" customHeight="1" x14ac:dyDescent="0.25">
      <c r="B22" s="7" t="s">
        <v>5</v>
      </c>
      <c r="C22" s="9">
        <f>+C36</f>
        <v>196413463.91000003</v>
      </c>
      <c r="F22" s="2"/>
      <c r="M22" s="1"/>
      <c r="N22" s="1"/>
      <c r="O22" s="1"/>
      <c r="P22" s="1"/>
    </row>
    <row r="23" spans="2:16" ht="20.25" customHeight="1" x14ac:dyDescent="0.25">
      <c r="B23" s="7" t="s">
        <v>71</v>
      </c>
      <c r="C23" s="9">
        <v>1094220384</v>
      </c>
      <c r="D23" s="2"/>
      <c r="E23" s="2"/>
      <c r="F23" s="2"/>
      <c r="M23" s="1"/>
      <c r="N23" s="1"/>
      <c r="O23" s="1"/>
      <c r="P23" s="1"/>
    </row>
    <row r="24" spans="2:16" ht="20.25" customHeight="1" x14ac:dyDescent="0.25">
      <c r="B24" s="7" t="s">
        <v>72</v>
      </c>
      <c r="C24" s="9">
        <v>1094220384</v>
      </c>
      <c r="D24" s="2"/>
      <c r="E24" s="2"/>
      <c r="F24" s="2"/>
      <c r="M24" s="1"/>
      <c r="N24" s="1"/>
      <c r="O24" s="1"/>
      <c r="P24" s="1"/>
    </row>
    <row r="25" spans="2:16" ht="20.25" customHeight="1" x14ac:dyDescent="0.25">
      <c r="B25" s="7" t="s">
        <v>125</v>
      </c>
      <c r="C25" s="24">
        <f>+C22/C23</f>
        <v>0.17950082705642598</v>
      </c>
      <c r="D25" s="2"/>
      <c r="E25" s="2"/>
      <c r="F25" s="2"/>
      <c r="M25" s="1"/>
      <c r="N25" s="1"/>
      <c r="O25" s="1"/>
      <c r="P25" s="1"/>
    </row>
    <row r="26" spans="2:16" x14ac:dyDescent="0.25">
      <c r="C26" s="2"/>
      <c r="D26" s="2"/>
      <c r="E26" s="2"/>
      <c r="F26" s="2"/>
      <c r="M26" s="1"/>
      <c r="N26" s="1"/>
      <c r="O26" s="1"/>
      <c r="P26" s="1"/>
    </row>
    <row r="27" spans="2:16" x14ac:dyDescent="0.25">
      <c r="C27" s="2"/>
      <c r="D27" s="2"/>
      <c r="E27" s="2"/>
      <c r="F27" s="2"/>
      <c r="M27" s="1"/>
      <c r="N27" s="1"/>
      <c r="O27" s="1"/>
      <c r="P27" s="1"/>
    </row>
    <row r="28" spans="2:16" x14ac:dyDescent="0.25">
      <c r="C28" s="2"/>
      <c r="D28" s="2"/>
      <c r="E28" s="2"/>
      <c r="F28" s="2"/>
      <c r="M28" s="1"/>
      <c r="N28" s="1"/>
      <c r="O28" s="1"/>
      <c r="P28" s="1"/>
    </row>
    <row r="29" spans="2:16" x14ac:dyDescent="0.25">
      <c r="C29" s="2"/>
      <c r="D29" s="2"/>
      <c r="E29" s="2"/>
      <c r="F29" s="2"/>
      <c r="M29" s="1"/>
      <c r="N29" s="1"/>
      <c r="O29" s="1"/>
      <c r="P29" s="1"/>
    </row>
    <row r="30" spans="2:16" ht="22.9" customHeight="1" x14ac:dyDescent="0.25">
      <c r="B30" s="52" t="s">
        <v>118</v>
      </c>
      <c r="C30" s="54"/>
      <c r="D30" s="53"/>
      <c r="M30" s="1"/>
      <c r="N30" s="1"/>
      <c r="O30" s="1"/>
      <c r="P30" s="1"/>
    </row>
    <row r="31" spans="2:16" ht="22.9" customHeight="1" x14ac:dyDescent="0.25">
      <c r="B31" s="55" t="s">
        <v>80</v>
      </c>
      <c r="C31" s="57" t="s">
        <v>82</v>
      </c>
      <c r="D31" s="58"/>
      <c r="E31" s="2"/>
      <c r="F31" s="2"/>
      <c r="M31" s="1"/>
      <c r="N31" s="1"/>
      <c r="O31" s="1"/>
      <c r="P31" s="1"/>
    </row>
    <row r="32" spans="2:16" ht="24" customHeight="1" x14ac:dyDescent="0.25">
      <c r="B32" s="56"/>
      <c r="C32" s="33" t="s">
        <v>5</v>
      </c>
      <c r="D32" s="33" t="s">
        <v>65</v>
      </c>
      <c r="E32" s="2"/>
      <c r="F32" s="2"/>
      <c r="M32" s="1"/>
      <c r="N32" s="1"/>
      <c r="O32" s="1"/>
      <c r="P32" s="1"/>
    </row>
    <row r="33" spans="2:16" ht="34.15" customHeight="1" x14ac:dyDescent="0.25">
      <c r="B33" s="6" t="s">
        <v>101</v>
      </c>
      <c r="C33" s="15">
        <f>+D58</f>
        <v>150020789.90000001</v>
      </c>
      <c r="D33" s="15">
        <f>+E58</f>
        <v>178099704</v>
      </c>
      <c r="E33" s="2"/>
      <c r="F33" s="2"/>
      <c r="M33" s="1"/>
      <c r="N33" s="1"/>
      <c r="O33" s="1"/>
      <c r="P33" s="1"/>
    </row>
    <row r="34" spans="2:16" ht="56.25" customHeight="1" x14ac:dyDescent="0.25">
      <c r="B34" s="6" t="s">
        <v>102</v>
      </c>
      <c r="C34" s="15">
        <f>+D66</f>
        <v>18991128.800000001</v>
      </c>
      <c r="D34" s="15">
        <f>+E66</f>
        <v>45255235</v>
      </c>
      <c r="E34" s="2"/>
      <c r="F34" s="2"/>
      <c r="G34" s="10"/>
      <c r="M34" s="1"/>
      <c r="N34" s="1"/>
      <c r="O34" s="1"/>
      <c r="P34" s="1"/>
    </row>
    <row r="35" spans="2:16" ht="46.9" customHeight="1" x14ac:dyDescent="0.25">
      <c r="B35" s="6" t="s">
        <v>103</v>
      </c>
      <c r="C35" s="15">
        <f>+D73</f>
        <v>27401545.210000001</v>
      </c>
      <c r="D35" s="15">
        <f>+E73</f>
        <v>50200156</v>
      </c>
      <c r="E35" s="2"/>
      <c r="F35" s="2"/>
      <c r="M35" s="1"/>
      <c r="N35" s="1"/>
      <c r="O35" s="1"/>
      <c r="P35" s="1"/>
    </row>
    <row r="36" spans="2:16" ht="24.6" customHeight="1" x14ac:dyDescent="0.25">
      <c r="B36" s="17" t="s">
        <v>83</v>
      </c>
      <c r="C36" s="18">
        <f>SUM(C33:C35)</f>
        <v>196413463.91000003</v>
      </c>
      <c r="D36" s="18">
        <f>SUM(D33:D35)</f>
        <v>273555095</v>
      </c>
      <c r="M36" s="1"/>
      <c r="N36" s="1"/>
      <c r="O36" s="1"/>
      <c r="P36" s="1"/>
    </row>
    <row r="37" spans="2:16" ht="24.6" customHeight="1" x14ac:dyDescent="0.25">
      <c r="B37" s="2"/>
      <c r="C37" s="2"/>
      <c r="D37" s="35"/>
      <c r="E37" s="2"/>
      <c r="F37" s="2"/>
      <c r="M37" s="1"/>
      <c r="N37" s="1"/>
      <c r="O37" s="1"/>
      <c r="P37" s="1"/>
    </row>
    <row r="38" spans="2:16" ht="24.6" customHeight="1" x14ac:dyDescent="0.25">
      <c r="B38" s="52" t="s">
        <v>118</v>
      </c>
      <c r="C38" s="54"/>
      <c r="D38" s="53"/>
      <c r="M38" s="1"/>
      <c r="N38" s="1"/>
      <c r="O38" s="1"/>
      <c r="P38" s="1"/>
    </row>
    <row r="39" spans="2:16" ht="24.6" customHeight="1" x14ac:dyDescent="0.25">
      <c r="B39" s="55" t="s">
        <v>80</v>
      </c>
      <c r="C39" s="57" t="s">
        <v>81</v>
      </c>
      <c r="D39" s="58"/>
      <c r="M39" s="1"/>
      <c r="N39" s="1"/>
      <c r="O39" s="1"/>
      <c r="P39" s="1"/>
    </row>
    <row r="40" spans="2:16" ht="24.6" customHeight="1" x14ac:dyDescent="0.25">
      <c r="B40" s="56"/>
      <c r="C40" s="33" t="s">
        <v>5</v>
      </c>
      <c r="D40" s="33" t="s">
        <v>65</v>
      </c>
      <c r="M40" s="1"/>
      <c r="N40" s="1"/>
      <c r="O40" s="1"/>
      <c r="P40" s="1"/>
    </row>
    <row r="41" spans="2:16" ht="38.450000000000003" customHeight="1" x14ac:dyDescent="0.25">
      <c r="B41" s="6" t="s">
        <v>101</v>
      </c>
      <c r="C41" s="16">
        <v>77132</v>
      </c>
      <c r="D41" s="16">
        <v>53401</v>
      </c>
      <c r="M41" s="1"/>
      <c r="N41" s="1"/>
      <c r="O41" s="1"/>
      <c r="P41" s="1"/>
    </row>
    <row r="42" spans="2:16" ht="60" customHeight="1" x14ac:dyDescent="0.25">
      <c r="B42" s="6" t="s">
        <v>102</v>
      </c>
      <c r="C42" s="16">
        <v>407</v>
      </c>
      <c r="D42" s="16">
        <v>407</v>
      </c>
      <c r="M42" s="1"/>
      <c r="N42" s="1"/>
      <c r="O42" s="1"/>
      <c r="P42" s="1"/>
    </row>
    <row r="43" spans="2:16" ht="55.15" customHeight="1" x14ac:dyDescent="0.25">
      <c r="B43" s="6" t="s">
        <v>103</v>
      </c>
      <c r="C43" s="16">
        <v>339</v>
      </c>
      <c r="D43" s="16">
        <v>344</v>
      </c>
      <c r="M43" s="1"/>
      <c r="N43" s="1"/>
      <c r="O43" s="1"/>
      <c r="P43" s="1"/>
    </row>
    <row r="44" spans="2:16" ht="24.6" customHeight="1" x14ac:dyDescent="0.25">
      <c r="B44" s="17" t="s">
        <v>83</v>
      </c>
      <c r="C44" s="19">
        <f>SUM(C41:C43)</f>
        <v>77878</v>
      </c>
      <c r="D44" s="19">
        <f>SUM(D41:D43)</f>
        <v>54152</v>
      </c>
      <c r="M44" s="1"/>
      <c r="N44" s="1"/>
      <c r="O44" s="1"/>
      <c r="P44" s="1"/>
    </row>
    <row r="45" spans="2:16" x14ac:dyDescent="0.25">
      <c r="C45" s="2"/>
      <c r="D45" s="2"/>
      <c r="E45" s="2"/>
      <c r="F45" s="2"/>
      <c r="M45" s="1"/>
      <c r="N45" s="1"/>
      <c r="O45" s="1"/>
      <c r="P45" s="1"/>
    </row>
    <row r="46" spans="2:16" x14ac:dyDescent="0.25">
      <c r="C46" s="2"/>
      <c r="D46" s="2"/>
      <c r="E46" s="2"/>
      <c r="F46" s="2"/>
      <c r="M46" s="1"/>
      <c r="N46" s="1"/>
      <c r="O46" s="1"/>
      <c r="P46" s="1"/>
    </row>
    <row r="47" spans="2:16" ht="31.9" customHeight="1" x14ac:dyDescent="0.25">
      <c r="B47" s="59" t="s">
        <v>107</v>
      </c>
      <c r="C47" s="59"/>
      <c r="D47" s="59"/>
      <c r="E47" s="59"/>
      <c r="M47" s="1"/>
      <c r="N47" s="1"/>
      <c r="O47" s="1"/>
      <c r="P47" s="1"/>
    </row>
    <row r="48" spans="2:16" x14ac:dyDescent="0.25">
      <c r="M48" s="1"/>
      <c r="N48" s="1"/>
      <c r="O48" s="1"/>
      <c r="P48" s="1"/>
    </row>
    <row r="49" spans="2:17" ht="28.9" customHeight="1" x14ac:dyDescent="0.25">
      <c r="B49" s="60" t="s">
        <v>119</v>
      </c>
      <c r="C49" s="61"/>
      <c r="D49" s="61"/>
      <c r="E49" s="61"/>
      <c r="H49" s="57" t="s">
        <v>120</v>
      </c>
      <c r="I49" s="62"/>
      <c r="J49" s="62"/>
      <c r="K49" s="58"/>
      <c r="M49" s="1"/>
      <c r="N49" s="1"/>
      <c r="O49" s="1"/>
      <c r="P49" s="1"/>
    </row>
    <row r="50" spans="2:17" ht="35.450000000000003" customHeight="1" x14ac:dyDescent="0.25">
      <c r="B50" s="11" t="s">
        <v>80</v>
      </c>
      <c r="C50" s="12" t="s">
        <v>85</v>
      </c>
      <c r="D50" s="13" t="s">
        <v>84</v>
      </c>
      <c r="E50" s="13" t="s">
        <v>93</v>
      </c>
      <c r="H50" s="39" t="s">
        <v>112</v>
      </c>
      <c r="I50" s="39" t="s">
        <v>113</v>
      </c>
      <c r="J50" s="39" t="s">
        <v>114</v>
      </c>
      <c r="K50" s="39" t="s">
        <v>83</v>
      </c>
      <c r="M50" s="1"/>
      <c r="N50" s="1"/>
      <c r="O50" s="1"/>
      <c r="P50" s="1"/>
    </row>
    <row r="51" spans="2:17" ht="24.6" customHeight="1" x14ac:dyDescent="0.25">
      <c r="B51" s="41" t="s">
        <v>101</v>
      </c>
      <c r="C51" s="14" t="s">
        <v>86</v>
      </c>
      <c r="D51" s="44">
        <v>150020789.90000001</v>
      </c>
      <c r="E51" s="47">
        <v>178099704</v>
      </c>
      <c r="G51" s="32" t="s">
        <v>108</v>
      </c>
      <c r="H51" s="34">
        <f>+E58</f>
        <v>178099704</v>
      </c>
      <c r="I51" s="15">
        <f>+E66</f>
        <v>45255235</v>
      </c>
      <c r="J51" s="15">
        <f>+E73</f>
        <v>50200156</v>
      </c>
      <c r="K51" s="37">
        <f>+H51+I51+J51</f>
        <v>273555095</v>
      </c>
      <c r="L51" s="2"/>
      <c r="O51" s="1"/>
      <c r="P51" s="1"/>
    </row>
    <row r="52" spans="2:17" ht="23.45" customHeight="1" x14ac:dyDescent="0.25">
      <c r="B52" s="42"/>
      <c r="C52" s="14" t="s">
        <v>87</v>
      </c>
      <c r="D52" s="45"/>
      <c r="E52" s="48"/>
      <c r="G52" s="32" t="s">
        <v>109</v>
      </c>
      <c r="H52" s="31">
        <f>+D58</f>
        <v>150020789.90000001</v>
      </c>
      <c r="I52" s="30">
        <f>+D66</f>
        <v>18991128.800000001</v>
      </c>
      <c r="J52" s="15">
        <f>+D73</f>
        <v>27401545.210000001</v>
      </c>
      <c r="K52" s="37">
        <f>+H52+I52+J52</f>
        <v>196413463.91000003</v>
      </c>
      <c r="L52" s="2"/>
      <c r="P52" s="1"/>
    </row>
    <row r="53" spans="2:17" ht="32.25" customHeight="1" x14ac:dyDescent="0.25">
      <c r="B53" s="42"/>
      <c r="C53" s="14" t="s">
        <v>88</v>
      </c>
      <c r="D53" s="45"/>
      <c r="E53" s="48"/>
      <c r="G53" s="32" t="s">
        <v>110</v>
      </c>
      <c r="H53" s="34">
        <f>+H51-H52</f>
        <v>28078914.099999994</v>
      </c>
      <c r="I53" s="34">
        <f t="shared" ref="I53:J53" si="0">+I51-I52</f>
        <v>26264106.199999999</v>
      </c>
      <c r="J53" s="34">
        <f t="shared" si="0"/>
        <v>22798610.789999999</v>
      </c>
      <c r="K53" s="34">
        <f>+K51-K52</f>
        <v>77141631.089999974</v>
      </c>
      <c r="L53" s="2"/>
      <c r="O53" s="1"/>
      <c r="P53" s="1"/>
    </row>
    <row r="54" spans="2:17" ht="32.25" customHeight="1" x14ac:dyDescent="0.25">
      <c r="B54" s="42"/>
      <c r="C54" s="14" t="s">
        <v>89</v>
      </c>
      <c r="D54" s="45"/>
      <c r="E54" s="48"/>
      <c r="G54" s="32" t="s">
        <v>111</v>
      </c>
      <c r="H54" s="29">
        <f>+H52/H51</f>
        <v>0.84234160153348714</v>
      </c>
      <c r="I54" s="29">
        <f>+I52/I51</f>
        <v>0.41964490516953457</v>
      </c>
      <c r="J54" s="29">
        <f>+J52/J51</f>
        <v>0.54584581788949027</v>
      </c>
      <c r="K54" s="38">
        <f>+K52/K51</f>
        <v>0.7180033108504158</v>
      </c>
      <c r="M54" s="1"/>
      <c r="Q54" s="2"/>
    </row>
    <row r="55" spans="2:17" ht="52.15" customHeight="1" x14ac:dyDescent="0.25">
      <c r="B55" s="42"/>
      <c r="C55" s="14" t="s">
        <v>90</v>
      </c>
      <c r="D55" s="45"/>
      <c r="E55" s="48"/>
      <c r="M55" s="1"/>
      <c r="Q55" s="2"/>
    </row>
    <row r="56" spans="2:17" ht="24" customHeight="1" x14ac:dyDescent="0.25">
      <c r="B56" s="42"/>
      <c r="C56" s="14" t="s">
        <v>91</v>
      </c>
      <c r="D56" s="45"/>
      <c r="E56" s="48"/>
      <c r="H56" s="1" t="s">
        <v>115</v>
      </c>
      <c r="M56" s="1"/>
      <c r="Q56" s="2"/>
    </row>
    <row r="57" spans="2:17" ht="24" customHeight="1" x14ac:dyDescent="0.25">
      <c r="B57" s="43"/>
      <c r="C57" s="14" t="s">
        <v>92</v>
      </c>
      <c r="D57" s="46"/>
      <c r="E57" s="49"/>
      <c r="M57" s="1"/>
      <c r="Q57" s="2"/>
    </row>
    <row r="58" spans="2:17" ht="25.9" customHeight="1" x14ac:dyDescent="0.25">
      <c r="B58" s="20" t="s">
        <v>104</v>
      </c>
      <c r="C58" s="21"/>
      <c r="D58" s="27">
        <f>SUM(D51:D57)</f>
        <v>150020789.90000001</v>
      </c>
      <c r="E58" s="27">
        <f>SUM(E51:E57)</f>
        <v>178099704</v>
      </c>
      <c r="G58" s="1" t="s">
        <v>115</v>
      </c>
      <c r="M58" s="1"/>
      <c r="Q58" s="2"/>
    </row>
    <row r="59" spans="2:17" ht="15.75" x14ac:dyDescent="0.25">
      <c r="B59" s="25"/>
      <c r="C59" s="25"/>
      <c r="D59" s="26"/>
      <c r="E59" s="26"/>
      <c r="M59" s="1"/>
      <c r="Q59" s="2"/>
    </row>
    <row r="60" spans="2:17" ht="26.45" customHeight="1" x14ac:dyDescent="0.25">
      <c r="B60" s="60" t="s">
        <v>119</v>
      </c>
      <c r="C60" s="61"/>
      <c r="D60" s="61"/>
      <c r="E60" s="61"/>
      <c r="M60" s="1"/>
      <c r="Q60" s="2"/>
    </row>
    <row r="61" spans="2:17" ht="39.6" customHeight="1" x14ac:dyDescent="0.25">
      <c r="B61" s="11" t="s">
        <v>80</v>
      </c>
      <c r="C61" s="12" t="s">
        <v>85</v>
      </c>
      <c r="D61" s="13" t="s">
        <v>84</v>
      </c>
      <c r="E61" s="13" t="s">
        <v>93</v>
      </c>
      <c r="M61" s="1"/>
      <c r="Q61" s="2"/>
    </row>
    <row r="62" spans="2:17" ht="55.9" customHeight="1" x14ac:dyDescent="0.25">
      <c r="B62" s="41" t="s">
        <v>102</v>
      </c>
      <c r="C62" s="14" t="s">
        <v>94</v>
      </c>
      <c r="D62" s="44">
        <v>18991128.800000001</v>
      </c>
      <c r="E62" s="47">
        <v>45255235</v>
      </c>
      <c r="M62" s="1"/>
      <c r="Q62" s="2"/>
    </row>
    <row r="63" spans="2:17" ht="60" customHeight="1" x14ac:dyDescent="0.25">
      <c r="B63" s="42"/>
      <c r="C63" s="14" t="s">
        <v>95</v>
      </c>
      <c r="D63" s="45"/>
      <c r="E63" s="48"/>
      <c r="M63" s="1"/>
      <c r="Q63" s="2"/>
    </row>
    <row r="64" spans="2:17" ht="72.599999999999994" customHeight="1" x14ac:dyDescent="0.25">
      <c r="B64" s="42"/>
      <c r="C64" s="14" t="s">
        <v>96</v>
      </c>
      <c r="D64" s="45"/>
      <c r="E64" s="48"/>
      <c r="M64" s="1"/>
      <c r="Q64" s="2"/>
    </row>
    <row r="65" spans="2:17" ht="67.150000000000006" customHeight="1" x14ac:dyDescent="0.25">
      <c r="B65" s="43"/>
      <c r="C65" s="14" t="s">
        <v>97</v>
      </c>
      <c r="D65" s="46"/>
      <c r="E65" s="49"/>
      <c r="M65" s="1"/>
      <c r="Q65" s="2"/>
    </row>
    <row r="66" spans="2:17" ht="25.9" customHeight="1" x14ac:dyDescent="0.25">
      <c r="B66" s="20" t="s">
        <v>106</v>
      </c>
      <c r="C66" s="21"/>
      <c r="D66" s="27">
        <f>SUM(D62:D65)</f>
        <v>18991128.800000001</v>
      </c>
      <c r="E66" s="27">
        <f>SUM(E62:E65)</f>
        <v>45255235</v>
      </c>
      <c r="M66" s="1"/>
      <c r="Q66" s="2"/>
    </row>
    <row r="67" spans="2:17" x14ac:dyDescent="0.25">
      <c r="M67" s="1"/>
      <c r="Q67" s="2"/>
    </row>
    <row r="68" spans="2:17" ht="28.15" customHeight="1" x14ac:dyDescent="0.25">
      <c r="B68" s="60" t="s">
        <v>119</v>
      </c>
      <c r="C68" s="61"/>
      <c r="D68" s="61"/>
      <c r="E68" s="61"/>
      <c r="M68" s="1"/>
      <c r="Q68" s="2"/>
    </row>
    <row r="69" spans="2:17" ht="35.450000000000003" customHeight="1" x14ac:dyDescent="0.25">
      <c r="B69" s="11" t="s">
        <v>80</v>
      </c>
      <c r="C69" s="12" t="s">
        <v>85</v>
      </c>
      <c r="D69" s="13" t="s">
        <v>84</v>
      </c>
      <c r="E69" s="13" t="s">
        <v>93</v>
      </c>
      <c r="M69" s="1"/>
      <c r="Q69" s="2"/>
    </row>
    <row r="70" spans="2:17" ht="54.6" customHeight="1" x14ac:dyDescent="0.25">
      <c r="B70" s="41" t="s">
        <v>103</v>
      </c>
      <c r="C70" s="14" t="s">
        <v>98</v>
      </c>
      <c r="D70" s="63">
        <v>27401545.210000001</v>
      </c>
      <c r="E70" s="47">
        <v>50200156</v>
      </c>
      <c r="M70" s="1"/>
      <c r="Q70" s="2"/>
    </row>
    <row r="71" spans="2:17" ht="57.6" customHeight="1" x14ac:dyDescent="0.25">
      <c r="B71" s="42"/>
      <c r="C71" s="14" t="s">
        <v>99</v>
      </c>
      <c r="D71" s="64"/>
      <c r="E71" s="48"/>
      <c r="M71" s="1"/>
      <c r="Q71" s="2"/>
    </row>
    <row r="72" spans="2:17" ht="42.6" customHeight="1" x14ac:dyDescent="0.25">
      <c r="B72" s="43"/>
      <c r="C72" s="14" t="s">
        <v>100</v>
      </c>
      <c r="D72" s="65"/>
      <c r="E72" s="49"/>
      <c r="M72" s="1"/>
      <c r="Q72" s="2"/>
    </row>
    <row r="73" spans="2:17" ht="27" customHeight="1" x14ac:dyDescent="0.25">
      <c r="B73" s="20" t="s">
        <v>105</v>
      </c>
      <c r="C73" s="21"/>
      <c r="D73" s="27">
        <f>SUM(D70:D72)</f>
        <v>27401545.210000001</v>
      </c>
      <c r="E73" s="27">
        <f>SUM(E70:E72)</f>
        <v>50200156</v>
      </c>
    </row>
    <row r="76" spans="2:17" x14ac:dyDescent="0.25">
      <c r="E76" s="23"/>
    </row>
    <row r="77" spans="2:17" x14ac:dyDescent="0.25">
      <c r="E77" s="23"/>
    </row>
    <row r="78" spans="2:17" x14ac:dyDescent="0.25">
      <c r="E78" s="22"/>
    </row>
  </sheetData>
  <mergeCells count="22">
    <mergeCell ref="B60:E60"/>
    <mergeCell ref="B62:B65"/>
    <mergeCell ref="B68:E68"/>
    <mergeCell ref="B70:B72"/>
    <mergeCell ref="D70:D72"/>
    <mergeCell ref="E70:E72"/>
    <mergeCell ref="D62:D65"/>
    <mergeCell ref="E62:E65"/>
    <mergeCell ref="B51:B57"/>
    <mergeCell ref="D51:D57"/>
    <mergeCell ref="E51:E57"/>
    <mergeCell ref="B2:I2"/>
    <mergeCell ref="B20:C20"/>
    <mergeCell ref="B30:D30"/>
    <mergeCell ref="B31:B32"/>
    <mergeCell ref="C31:D31"/>
    <mergeCell ref="B38:D38"/>
    <mergeCell ref="B39:B40"/>
    <mergeCell ref="C39:D39"/>
    <mergeCell ref="B47:E47"/>
    <mergeCell ref="B49:E49"/>
    <mergeCell ref="H49:K49"/>
  </mergeCells>
  <pageMargins left="0.7" right="0.7" top="0.75" bottom="0.75" header="0.3" footer="0.3"/>
  <pageSetup paperSize="9" scale="51" fitToHeight="0" orientation="landscape" r:id="rId1"/>
  <rowBreaks count="2" manualBreakCount="2">
    <brk id="28" max="14" man="1"/>
    <brk id="45" max="14"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Abril - Junio 2022</vt:lpstr>
      <vt:lpstr>Calculos abril - junio</vt:lpstr>
      <vt:lpstr>'Abril - Junio 2022'!Área_de_impresión</vt:lpstr>
      <vt:lpstr>'Calculos abril - junio'!Área_de_impresión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Saoni Brea</dc:creator>
  <cp:lastModifiedBy>Alondra Rodriguez</cp:lastModifiedBy>
  <cp:lastPrinted>2022-07-21T18:19:51Z</cp:lastPrinted>
  <dcterms:created xsi:type="dcterms:W3CDTF">2022-07-14T02:51:34Z</dcterms:created>
  <dcterms:modified xsi:type="dcterms:W3CDTF">2022-07-21T19:04:12Z</dcterms:modified>
</cp:coreProperties>
</file>