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IN-OOEKBC5GBOF\Sync.1\ipeniche\Downloads\"/>
    </mc:Choice>
  </mc:AlternateContent>
  <bookViews>
    <workbookView xWindow="0" yWindow="0" windowWidth="25200" windowHeight="11385" activeTab="1"/>
  </bookViews>
  <sheets>
    <sheet name="EJECUCION ACUMULADA" sheetId="3" r:id="rId1"/>
    <sheet name="Hoja1" sheetId="4" r:id="rId2"/>
  </sheets>
  <definedNames>
    <definedName name="_xlnm.Print_Area" localSheetId="0">'EJECUCION ACUMULADA'!$C$11:$Q$110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6" i="4" l="1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P62" i="4"/>
  <c r="O62" i="4"/>
  <c r="N62" i="4"/>
  <c r="M62" i="4"/>
  <c r="L62" i="4"/>
  <c r="K62" i="4"/>
  <c r="I62" i="4"/>
  <c r="I19" i="4" s="1"/>
  <c r="H62" i="4"/>
  <c r="Q62" i="4" s="1"/>
  <c r="D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P46" i="4"/>
  <c r="O46" i="4"/>
  <c r="N46" i="4"/>
  <c r="M46" i="4"/>
  <c r="L46" i="4"/>
  <c r="K46" i="4"/>
  <c r="J46" i="4"/>
  <c r="I46" i="4"/>
  <c r="H46" i="4"/>
  <c r="G46" i="4"/>
  <c r="F46" i="4"/>
  <c r="E46" i="4"/>
  <c r="Q46" i="4" s="1"/>
  <c r="D46" i="4"/>
  <c r="Q45" i="4"/>
  <c r="Q44" i="4"/>
  <c r="Q43" i="4"/>
  <c r="Q42" i="4"/>
  <c r="Q41" i="4"/>
  <c r="Q40" i="4"/>
  <c r="Q39" i="4"/>
  <c r="Q38" i="4"/>
  <c r="Q37" i="4"/>
  <c r="P36" i="4"/>
  <c r="O36" i="4"/>
  <c r="N36" i="4"/>
  <c r="M36" i="4"/>
  <c r="L36" i="4"/>
  <c r="K36" i="4"/>
  <c r="J36" i="4"/>
  <c r="Q36" i="4" s="1"/>
  <c r="D36" i="4"/>
  <c r="Q35" i="4"/>
  <c r="Q34" i="4"/>
  <c r="Q33" i="4"/>
  <c r="Q32" i="4"/>
  <c r="Q31" i="4"/>
  <c r="Q30" i="4"/>
  <c r="Q29" i="4"/>
  <c r="Q28" i="4"/>
  <c r="Q27" i="4"/>
  <c r="P26" i="4"/>
  <c r="O26" i="4"/>
  <c r="N26" i="4"/>
  <c r="M26" i="4"/>
  <c r="L26" i="4"/>
  <c r="L19" i="4" s="1"/>
  <c r="K26" i="4"/>
  <c r="K19" i="4" s="1"/>
  <c r="J26" i="4"/>
  <c r="I26" i="4"/>
  <c r="H26" i="4"/>
  <c r="G26" i="4"/>
  <c r="F26" i="4"/>
  <c r="E26" i="4"/>
  <c r="Q26" i="4" s="1"/>
  <c r="D26" i="4"/>
  <c r="D19" i="4" s="1"/>
  <c r="Q25" i="4"/>
  <c r="Q24" i="4"/>
  <c r="Q23" i="4"/>
  <c r="Q22" i="4"/>
  <c r="Q21" i="4"/>
  <c r="P20" i="4"/>
  <c r="P97" i="4" s="1"/>
  <c r="O20" i="4"/>
  <c r="O97" i="4" s="1"/>
  <c r="N20" i="4"/>
  <c r="N97" i="4" s="1"/>
  <c r="M20" i="4"/>
  <c r="M97" i="4" s="1"/>
  <c r="L20" i="4"/>
  <c r="L97" i="4" s="1"/>
  <c r="K20" i="4"/>
  <c r="K97" i="4" s="1"/>
  <c r="J20" i="4"/>
  <c r="I20" i="4"/>
  <c r="I97" i="4" s="1"/>
  <c r="H20" i="4"/>
  <c r="H97" i="4" s="1"/>
  <c r="G20" i="4"/>
  <c r="G97" i="4" s="1"/>
  <c r="F20" i="4"/>
  <c r="F97" i="4" s="1"/>
  <c r="E20" i="4"/>
  <c r="E97" i="4" s="1"/>
  <c r="D20" i="4"/>
  <c r="D97" i="4" s="1"/>
  <c r="P19" i="4"/>
  <c r="J19" i="4"/>
  <c r="Q21" i="3"/>
  <c r="Q22" i="3"/>
  <c r="Q23" i="3"/>
  <c r="Q24" i="3"/>
  <c r="Q25" i="3"/>
  <c r="Q27" i="3"/>
  <c r="Q28" i="3"/>
  <c r="Q29" i="3"/>
  <c r="Q30" i="3"/>
  <c r="Q31" i="3"/>
  <c r="Q32" i="3"/>
  <c r="Q33" i="3"/>
  <c r="Q34" i="3"/>
  <c r="Q35" i="3"/>
  <c r="Q37" i="3"/>
  <c r="Q38" i="3"/>
  <c r="Q39" i="3"/>
  <c r="Q40" i="3"/>
  <c r="Q41" i="3"/>
  <c r="Q42" i="3"/>
  <c r="Q43" i="3"/>
  <c r="Q44" i="3"/>
  <c r="Q45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P62" i="3"/>
  <c r="P46" i="3"/>
  <c r="P36" i="3"/>
  <c r="P26" i="3"/>
  <c r="P20" i="3"/>
  <c r="Q97" i="4" l="1"/>
  <c r="J97" i="4"/>
  <c r="E19" i="4"/>
  <c r="M19" i="4"/>
  <c r="Q20" i="4"/>
  <c r="F19" i="4"/>
  <c r="N19" i="4"/>
  <c r="G19" i="4"/>
  <c r="O19" i="4"/>
  <c r="H19" i="4"/>
  <c r="P97" i="3"/>
  <c r="P19" i="3"/>
  <c r="H26" i="3"/>
  <c r="Q19" i="4" l="1"/>
  <c r="O62" i="3"/>
  <c r="O36" i="3"/>
  <c r="O46" i="3"/>
  <c r="O26" i="3"/>
  <c r="O20" i="3"/>
  <c r="O97" i="3" l="1"/>
  <c r="O19" i="3"/>
  <c r="N62" i="3"/>
  <c r="N46" i="3"/>
  <c r="N36" i="3"/>
  <c r="N26" i="3"/>
  <c r="N20" i="3"/>
  <c r="N97" i="3" l="1"/>
  <c r="N19" i="3"/>
  <c r="M62" i="3" l="1"/>
  <c r="M46" i="3"/>
  <c r="M36" i="3"/>
  <c r="M26" i="3"/>
  <c r="M20" i="3"/>
  <c r="M97" i="3" l="1"/>
  <c r="M19" i="3"/>
  <c r="L62" i="3"/>
  <c r="L46" i="3"/>
  <c r="L36" i="3"/>
  <c r="L26" i="3"/>
  <c r="L20" i="3"/>
  <c r="L97" i="3" l="1"/>
  <c r="L19" i="3"/>
  <c r="K36" i="3"/>
  <c r="K62" i="3"/>
  <c r="K46" i="3"/>
  <c r="K26" i="3"/>
  <c r="K20" i="3"/>
  <c r="K97" i="3" l="1"/>
  <c r="K19" i="3"/>
  <c r="J36" i="3"/>
  <c r="Q36" i="3" s="1"/>
  <c r="J46" i="3"/>
  <c r="J26" i="3"/>
  <c r="J20" i="3"/>
  <c r="J97" i="3" l="1"/>
  <c r="J19" i="3"/>
  <c r="I62" i="3"/>
  <c r="I46" i="3"/>
  <c r="I26" i="3"/>
  <c r="I20" i="3"/>
  <c r="I97" i="3" l="1"/>
  <c r="I19" i="3"/>
  <c r="H62" i="3"/>
  <c r="Q62" i="3" s="1"/>
  <c r="H46" i="3"/>
  <c r="H20" i="3" l="1"/>
  <c r="H19" i="3" l="1"/>
  <c r="H97" i="3"/>
  <c r="G46" i="3"/>
  <c r="G26" i="3"/>
  <c r="G20" i="3"/>
  <c r="G97" i="3" l="1"/>
  <c r="G19" i="3"/>
  <c r="E46" i="3"/>
  <c r="F46" i="3"/>
  <c r="E26" i="3"/>
  <c r="F26" i="3"/>
  <c r="F20" i="3"/>
  <c r="E20" i="3"/>
  <c r="Q20" i="3" s="1"/>
  <c r="Q46" i="3" l="1"/>
  <c r="Q26" i="3"/>
  <c r="F97" i="3"/>
  <c r="E19" i="3"/>
  <c r="F19" i="3"/>
  <c r="Q19" i="3" l="1"/>
  <c r="D62" i="3"/>
  <c r="D46" i="3"/>
  <c r="D36" i="3"/>
  <c r="D26" i="3"/>
  <c r="D20" i="3"/>
  <c r="D19" i="3" l="1"/>
  <c r="E97" i="3"/>
  <c r="Q97" i="3" s="1"/>
  <c r="D97" i="3" l="1"/>
  <c r="V19" i="3" l="1"/>
  <c r="W19" i="3" s="1"/>
  <c r="X19" i="3" s="1"/>
  <c r="Y19" i="3" s="1"/>
  <c r="Z19" i="3" s="1"/>
  <c r="AA19" i="3" s="1"/>
</calcChain>
</file>

<file path=xl/sharedStrings.xml><?xml version="1.0" encoding="utf-8"?>
<sst xmlns="http://schemas.openxmlformats.org/spreadsheetml/2006/main" count="207" uniqueCount="101">
  <si>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</si>
  <si>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</si>
  <si>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</si>
  <si>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</si>
  <si>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</si>
  <si>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</si>
  <si>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</si>
  <si>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</si>
  <si>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</si>
  <si>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</si>
  <si>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</si>
  <si>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</si>
  <si>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</si>
  <si>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</si>
  <si>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</si>
  <si>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</si>
  <si>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</si>
  <si>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</si>
  <si>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</si>
  <si>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</si>
  <si>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</si>
  <si>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</si>
  <si>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</si>
  <si>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</si>
  <si>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</si>
  <si>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</si>
  <si>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</si>
  <si>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</si>
  <si>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</si>
  <si>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</si>
  <si>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</si>
  <si>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</si>
  <si>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</si>
  <si>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</si>
  <si>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</si>
  <si>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</si>
  <si>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</si>
  <si>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</si>
  <si>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</si>
  <si>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</si>
  <si>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</si>
  <si>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</si>
  <si>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</si>
  <si>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</si>
  <si>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</si>
  <si>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</si>
  <si>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</si>
  <si>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</si>
  <si>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</si>
  <si>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</si>
  <si>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</si>
  <si>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</si>
  <si>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</si>
  <si>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</si>
  <si>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</si>
  <si>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</si>
  <si>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</si>
  <si>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</si>
  <si>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</si>
  <si>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</si>
  <si>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</si>
  <si>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</si>
  <si>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</si>
  <si>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</si>
  <si>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</si>
  <si>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</si>
  <si>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</si>
  <si>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</si>
  <si>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</si>
  <si>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</si>
  <si>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</si>
  <si>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</si>
  <si>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</si>
  <si>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</si>
  <si>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</si>
  <si>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</si>
  <si>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</si>
  <si>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</si>
  <si>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</si>
  <si>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</si>
  <si>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</si>
  <si>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</si>
  <si>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</si>
  <si>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</si>
  <si>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</si>
  <si>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</si>
  <si>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</si>
  <si>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</si>
  <si>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</si>
  <si>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</si>
  <si>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</si>
  <si>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</si>
  <si>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</si>
  <si>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</si>
  <si>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</si>
  <si>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</si>
  <si>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</si>
  <si>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</si>
  <si>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 xml:space="preserve"> </t>
  </si>
  <si>
    <t>DICIEMBRE</t>
  </si>
  <si>
    <t>DESDE 01  DE ENERO HASTA 30  DE  DICIEMBRE,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</si>
</sst>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u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43" fontId="3" fillId="0" borderId="5" xfId="1" applyFont="1" applyBorder="1" applyAlignment="1">
      <alignment horizontal="left" vertical="center" wrapText="1"/>
    </xf>
    <xf numFmtId="43" fontId="3" fillId="0" borderId="6" xfId="0" applyNumberFormat="1" applyFont="1" applyBorder="1"/>
    <xf numFmtId="0" fontId="3" fillId="0" borderId="7" xfId="0" applyFont="1" applyBorder="1" applyAlignment="1">
      <alignment horizontal="left" vertical="center" wrapText="1"/>
    </xf>
    <xf numFmtId="43" fontId="3" fillId="0" borderId="8" xfId="1" applyFont="1" applyBorder="1" applyAlignment="1">
      <alignment vertical="center" wrapText="1"/>
    </xf>
    <xf numFmtId="43" fontId="3" fillId="0" borderId="9" xfId="0" applyNumberFormat="1" applyFont="1" applyBorder="1"/>
    <xf numFmtId="0" fontId="4" fillId="0" borderId="7" xfId="0" applyFont="1" applyBorder="1" applyAlignment="1">
      <alignment horizontal="left" vertical="center" wrapText="1" indent="2"/>
    </xf>
    <xf numFmtId="43" fontId="4" fillId="0" borderId="8" xfId="1" applyFont="1" applyBorder="1" applyAlignment="1">
      <alignment vertical="center" wrapText="1"/>
    </xf>
    <xf numFmtId="43" fontId="4" fillId="0" borderId="8" xfId="1" applyFont="1" applyBorder="1"/>
    <xf numFmtId="4" fontId="4" fillId="0" borderId="8" xfId="0" applyNumberFormat="1" applyFont="1" applyBorder="1"/>
    <xf numFmtId="4" fontId="4" fillId="0" borderId="8" xfId="0" applyNumberFormat="1" applyFont="1" applyBorder="1" applyAlignment="1">
      <alignment vertical="center" wrapText="1"/>
    </xf>
    <xf numFmtId="43" fontId="3" fillId="0" borderId="8" xfId="1" applyFont="1" applyBorder="1"/>
    <xf numFmtId="164" fontId="3" fillId="0" borderId="8" xfId="0" applyNumberFormat="1" applyFont="1" applyBorder="1" applyAlignment="1">
      <alignment vertical="center" wrapText="1"/>
    </xf>
    <xf numFmtId="0" fontId="3" fillId="2" borderId="7" xfId="0" applyFont="1" applyFill="1" applyBorder="1" applyAlignment="1">
      <alignment horizontal="left" vertical="center" wrapText="1"/>
    </xf>
    <xf numFmtId="164" fontId="3" fillId="2" borderId="8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164" fontId="4" fillId="0" borderId="8" xfId="0" applyNumberFormat="1" applyFont="1" applyBorder="1" applyAlignment="1">
      <alignment vertical="center" wrapText="1"/>
    </xf>
    <xf numFmtId="0" fontId="4" fillId="0" borderId="10" xfId="0" applyFont="1" applyBorder="1"/>
    <xf numFmtId="0" fontId="4" fillId="0" borderId="11" xfId="0" applyFont="1" applyBorder="1"/>
    <xf numFmtId="43" fontId="4" fillId="0" borderId="11" xfId="0" applyNumberFormat="1" applyFont="1" applyBorder="1"/>
    <xf numFmtId="43" fontId="3" fillId="0" borderId="12" xfId="0" applyNumberFormat="1" applyFont="1" applyBorder="1"/>
    <xf numFmtId="0" fontId="2" fillId="3" borderId="1" xfId="0" applyFont="1" applyFill="1" applyBorder="1" applyAlignment="1">
      <alignment horizontal="left" vertical="center" wrapText="1"/>
    </xf>
    <xf numFmtId="43" fontId="3" fillId="3" borderId="2" xfId="1" applyFont="1" applyFill="1" applyBorder="1" applyAlignment="1">
      <alignment horizontal="center" vertical="center" wrapText="1"/>
    </xf>
    <xf numFmtId="43" fontId="3" fillId="3" borderId="3" xfId="1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left"/>
    </xf>
    <xf numFmtId="43" fontId="4" fillId="0" borderId="0" xfId="0" applyNumberFormat="1" applyFont="1"/>
    <xf numFmtId="43" fontId="4" fillId="0" borderId="0" xfId="1" applyFont="1"/>
    <xf numFmtId="9" fontId="4" fillId="0" borderId="0" xfId="2" applyFont="1"/>
    <xf numFmtId="4" fontId="4" fillId="0" borderId="0" xfId="0" applyNumberFormat="1" applyFont="1"/>
    <xf numFmtId="0" fontId="4" fillId="0" borderId="0" xfId="0" applyFont="1" applyBorder="1"/>
    <xf numFmtId="43" fontId="4" fillId="0" borderId="0" xfId="0" applyNumberFormat="1" applyFont="1" applyBorder="1"/>
    <xf numFmtId="43" fontId="4" fillId="0" borderId="0" xfId="1" applyFont="1" applyBorder="1"/>
    <xf numFmtId="0" fontId="3" fillId="0" borderId="0" xfId="0" applyFont="1" applyAlignment="1"/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" fontId="3" fillId="0" borderId="4" xfId="0" applyNumberFormat="1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 wrapText="1"/>
    </xf>
    <xf numFmtId="4" fontId="4" fillId="0" borderId="7" xfId="0" applyNumberFormat="1" applyFont="1" applyBorder="1" applyAlignment="1">
      <alignment vertical="center" wrapText="1"/>
    </xf>
    <xf numFmtId="4" fontId="3" fillId="2" borderId="7" xfId="0" applyNumberFormat="1" applyFont="1" applyFill="1" applyBorder="1" applyAlignment="1">
      <alignment vertical="center" wrapText="1"/>
    </xf>
    <xf numFmtId="4" fontId="4" fillId="0" borderId="10" xfId="0" applyNumberFormat="1" applyFont="1" applyBorder="1" applyAlignment="1">
      <alignment vertical="center"/>
    </xf>
    <xf numFmtId="4" fontId="2" fillId="3" borderId="13" xfId="0" applyNumberFormat="1" applyFont="1" applyFill="1" applyBorder="1" applyAlignment="1">
      <alignment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212315</xdr:colOff>
      <xdr:row>0</xdr:row>
      <xdr:rowOff>0</xdr:rowOff>
    </xdr:from>
    <xdr:to>
      <xdr:col>10</xdr:col>
      <xdr:colOff>629442</xdr:colOff>
      <xdr:row>13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D7871D6C-657E-4B9C-A735-B593A14EA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01589" y="0"/>
          <a:ext cx="3674063" cy="2907276"/>
        </a:xfrm>
        <a:prstGeom prst="rect">
          <a:avLst/>
        </a:prstGeom>
      </xdr:spPr>
    </xdr:pic>
    <xdr:clientData/>
  </xdr:twoCellAnchor>
  <xdr:twoCellAnchor>
    <xdr:from>
      <xdr:col>14</xdr:col>
      <xdr:colOff>266700</xdr:colOff>
      <xdr:row>108</xdr:row>
      <xdr:rowOff>0</xdr:rowOff>
    </xdr:from>
    <xdr:to>
      <xdr:col>16</xdr:col>
      <xdr:colOff>532246</xdr:colOff>
      <xdr:row>111</xdr:row>
      <xdr:rowOff>76201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xmlns="" id="{E8F8F3BA-01B8-4004-AB15-5FAFB8B43C1E}"/>
            </a:ext>
          </a:extLst>
        </xdr:cNvPr>
        <xdr:cNvSpPr txBox="1"/>
      </xdr:nvSpPr>
      <xdr:spPr>
        <a:xfrm>
          <a:off x="15494000" y="39865300"/>
          <a:ext cx="2500746" cy="723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13</xdr:col>
      <xdr:colOff>1003300</xdr:colOff>
      <xdr:row>107</xdr:row>
      <xdr:rowOff>139700</xdr:rowOff>
    </xdr:from>
    <xdr:to>
      <xdr:col>16</xdr:col>
      <xdr:colOff>805295</xdr:colOff>
      <xdr:row>107</xdr:row>
      <xdr:rowOff>139700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xmlns="" id="{0F6C817D-5E23-444A-8EFB-8A7769F4DAB7}"/>
            </a:ext>
          </a:extLst>
        </xdr:cNvPr>
        <xdr:cNvCxnSpPr/>
      </xdr:nvCxnSpPr>
      <xdr:spPr>
        <a:xfrm>
          <a:off x="15214600" y="39789100"/>
          <a:ext cx="305319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108</xdr:row>
      <xdr:rowOff>0</xdr:rowOff>
    </xdr:from>
    <xdr:to>
      <xdr:col>5</xdr:col>
      <xdr:colOff>31750</xdr:colOff>
      <xdr:row>111</xdr:row>
      <xdr:rowOff>85725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xmlns="" id="{8ADC1491-9EE0-484D-89AE-5D59BDB96290}"/>
            </a:ext>
          </a:extLst>
        </xdr:cNvPr>
        <xdr:cNvSpPr txBox="1"/>
      </xdr:nvSpPr>
      <xdr:spPr>
        <a:xfrm>
          <a:off x="3327400" y="39865300"/>
          <a:ext cx="2228850" cy="73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2374900</xdr:colOff>
      <xdr:row>107</xdr:row>
      <xdr:rowOff>152400</xdr:rowOff>
    </xdr:from>
    <xdr:to>
      <xdr:col>5</xdr:col>
      <xdr:colOff>563995</xdr:colOff>
      <xdr:row>107</xdr:row>
      <xdr:rowOff>152400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xmlns="" id="{7F4E8780-DA79-49F2-85B1-ADA1B7B96061}"/>
            </a:ext>
          </a:extLst>
        </xdr:cNvPr>
        <xdr:cNvCxnSpPr/>
      </xdr:nvCxnSpPr>
      <xdr:spPr>
        <a:xfrm>
          <a:off x="3035300" y="39801800"/>
          <a:ext cx="305319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212315</xdr:colOff>
      <xdr:row>0</xdr:row>
      <xdr:rowOff>0</xdr:rowOff>
    </xdr:from>
    <xdr:to>
      <xdr:col>10</xdr:col>
      <xdr:colOff>990600</xdr:colOff>
      <xdr:row>13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0C4C8E4-F155-4C19-A4C2-DF751BD60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7565" y="0"/>
          <a:ext cx="4045360" cy="2981325"/>
        </a:xfrm>
        <a:prstGeom prst="rect">
          <a:avLst/>
        </a:prstGeom>
      </xdr:spPr>
    </xdr:pic>
    <xdr:clientData/>
  </xdr:twoCellAnchor>
  <xdr:twoCellAnchor>
    <xdr:from>
      <xdr:col>14</xdr:col>
      <xdr:colOff>266700</xdr:colOff>
      <xdr:row>108</xdr:row>
      <xdr:rowOff>0</xdr:rowOff>
    </xdr:from>
    <xdr:to>
      <xdr:col>16</xdr:col>
      <xdr:colOff>532246</xdr:colOff>
      <xdr:row>111</xdr:row>
      <xdr:rowOff>76201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xmlns="" id="{35990678-73BD-4038-894A-E8018D0BE854}"/>
            </a:ext>
          </a:extLst>
        </xdr:cNvPr>
        <xdr:cNvSpPr txBox="1"/>
      </xdr:nvSpPr>
      <xdr:spPr>
        <a:xfrm>
          <a:off x="15754350" y="40147875"/>
          <a:ext cx="2503921" cy="7048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13</xdr:col>
      <xdr:colOff>1003300</xdr:colOff>
      <xdr:row>107</xdr:row>
      <xdr:rowOff>139700</xdr:rowOff>
    </xdr:from>
    <xdr:to>
      <xdr:col>16</xdr:col>
      <xdr:colOff>805295</xdr:colOff>
      <xdr:row>107</xdr:row>
      <xdr:rowOff>139700</xdr:rowOff>
    </xdr:to>
    <xdr:cxnSp macro="">
      <xdr:nvCxnSpPr>
        <xdr:cNvPr id="4" name="12 Conector recto">
          <a:extLst>
            <a:ext uri="{FF2B5EF4-FFF2-40B4-BE49-F238E27FC236}">
              <a16:creationId xmlns:a16="http://schemas.microsoft.com/office/drawing/2014/main" xmlns="" id="{4BCD6BF9-C569-404F-A393-D7966F4289D2}"/>
            </a:ext>
          </a:extLst>
        </xdr:cNvPr>
        <xdr:cNvCxnSpPr/>
      </xdr:nvCxnSpPr>
      <xdr:spPr>
        <a:xfrm>
          <a:off x="15405100" y="40078025"/>
          <a:ext cx="31262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108</xdr:row>
      <xdr:rowOff>0</xdr:rowOff>
    </xdr:from>
    <xdr:to>
      <xdr:col>5</xdr:col>
      <xdr:colOff>31750</xdr:colOff>
      <xdr:row>111</xdr:row>
      <xdr:rowOff>85725</xdr:rowOff>
    </xdr:to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xmlns="" id="{3433733B-3085-4823-A1DA-DE63293B62D8}"/>
            </a:ext>
          </a:extLst>
        </xdr:cNvPr>
        <xdr:cNvSpPr txBox="1"/>
      </xdr:nvSpPr>
      <xdr:spPr>
        <a:xfrm>
          <a:off x="3324225" y="40147875"/>
          <a:ext cx="2232025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2374900</xdr:colOff>
      <xdr:row>107</xdr:row>
      <xdr:rowOff>152400</xdr:rowOff>
    </xdr:from>
    <xdr:to>
      <xdr:col>5</xdr:col>
      <xdr:colOff>563995</xdr:colOff>
      <xdr:row>107</xdr:row>
      <xdr:rowOff>152400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xmlns="" id="{9B69E154-9B57-41FC-8409-1D5308357B73}"/>
            </a:ext>
          </a:extLst>
        </xdr:cNvPr>
        <xdr:cNvCxnSpPr/>
      </xdr:nvCxnSpPr>
      <xdr:spPr>
        <a:xfrm>
          <a:off x="3032125" y="40090725"/>
          <a:ext cx="305637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1:AD110"/>
  <sheetViews>
    <sheetView showGridLines="0" zoomScale="75" zoomScaleNormal="75" workbookViewId="0">
      <pane xSplit="3" ySplit="18" topLeftCell="D101" activePane="bottomRight" state="frozen"/>
      <selection pane="topRight" activeCell="D1" sqref="D1"/>
      <selection pane="bottomLeft" activeCell="A8" sqref="A8"/>
      <selection pane="bottomRight" sqref="A1:XFD1048576"/>
    </sheetView>
  </sheetViews>
  <sheetFormatPr baseColWidth="10" defaultColWidth="9.140625" defaultRowHeight="16.5" x14ac:dyDescent="0.3"/>
  <cols>
    <col min="1" max="1" width="0.7109375" style="30" customWidth="1"/>
    <col min="2" max="2" width="9.140625" style="30"/>
    <col min="3" max="3" width="40" style="30" customWidth="1"/>
    <col min="4" max="4" width="16.5703125" style="30" bestFit="1" customWidth="1"/>
    <col min="5" max="5" width="16.42578125" style="30" customWidth="1"/>
    <col min="6" max="6" width="17.140625" style="30" customWidth="1"/>
    <col min="7" max="7" width="15.7109375" style="30" customWidth="1"/>
    <col min="8" max="8" width="17.140625" style="30" customWidth="1"/>
    <col min="9" max="9" width="16" style="30" customWidth="1"/>
    <col min="10" max="10" width="15.85546875" style="30" customWidth="1"/>
    <col min="11" max="11" width="16.42578125" style="30" customWidth="1"/>
    <col min="12" max="12" width="16.140625" style="30" customWidth="1"/>
    <col min="13" max="13" width="18.7109375" style="30" customWidth="1"/>
    <col min="14" max="14" width="16.28515625" style="30" customWidth="1"/>
    <col min="15" max="15" width="16.5703125" style="30" customWidth="1"/>
    <col min="16" max="16" width="17" style="30" customWidth="1"/>
    <col min="17" max="17" width="19.7109375" style="30" customWidth="1"/>
    <col min="18" max="18" width="16.5703125" style="30" customWidth="1"/>
    <col min="19" max="19" width="21" style="30" customWidth="1"/>
    <col min="20" max="21" width="6" style="30" bestFit="1" customWidth="1"/>
    <col min="22" max="27" width="6.140625" style="30" bestFit="1" customWidth="1"/>
    <col min="28" max="29" width="7" style="30" bestFit="1" customWidth="1"/>
    <col min="30" max="16384" width="9.140625" style="30"/>
  </cols>
  <sheetData>
    <row r="11" spans="3:29" ht="18.75" x14ac:dyDescent="0.3">
      <c r="C11" s="43"/>
      <c r="D11" s="43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R11" s="31" t="s">
        <v>78</v>
      </c>
    </row>
    <row r="12" spans="3:29" ht="18.75" customHeight="1" x14ac:dyDescent="0.3"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1" t="s">
        <v>80</v>
      </c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</row>
    <row r="13" spans="3:29" ht="18.75" customHeight="1" x14ac:dyDescent="0.3">
      <c r="C13" s="43" t="s">
        <v>100</v>
      </c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1" t="s">
        <v>81</v>
      </c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</row>
    <row r="14" spans="3:29" ht="15.75" customHeight="1" x14ac:dyDescent="0.3">
      <c r="C14" s="44" t="s">
        <v>83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1" t="s">
        <v>79</v>
      </c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</row>
    <row r="15" spans="3:29" x14ac:dyDescent="0.3">
      <c r="C15" s="45" t="s">
        <v>86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1" t="s">
        <v>82</v>
      </c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</row>
    <row r="16" spans="3:29" x14ac:dyDescent="0.3">
      <c r="R16" s="32"/>
    </row>
    <row r="17" spans="3:30" ht="17.25" thickBot="1" x14ac:dyDescent="0.35">
      <c r="R17" s="32"/>
    </row>
    <row r="18" spans="3:30" ht="26.25" customHeight="1" thickBot="1" x14ac:dyDescent="0.35">
      <c r="C18" s="1" t="s">
        <v>0</v>
      </c>
      <c r="D18" s="2" t="s">
        <v>84</v>
      </c>
      <c r="E18" s="2" t="s">
        <v>87</v>
      </c>
      <c r="F18" s="2" t="s">
        <v>88</v>
      </c>
      <c r="G18" s="2" t="s">
        <v>89</v>
      </c>
      <c r="H18" s="2" t="s">
        <v>90</v>
      </c>
      <c r="I18" s="2" t="s">
        <v>91</v>
      </c>
      <c r="J18" s="2" t="s">
        <v>92</v>
      </c>
      <c r="K18" s="2" t="s">
        <v>93</v>
      </c>
      <c r="L18" s="2" t="s">
        <v>94</v>
      </c>
      <c r="M18" s="2" t="s">
        <v>95</v>
      </c>
      <c r="N18" s="2" t="s">
        <v>96</v>
      </c>
      <c r="O18" s="2" t="s">
        <v>97</v>
      </c>
      <c r="P18" s="3" t="s">
        <v>99</v>
      </c>
      <c r="Q18" s="1" t="s">
        <v>85</v>
      </c>
      <c r="R18" s="32"/>
      <c r="AB18" s="33"/>
      <c r="AC18" s="33"/>
    </row>
    <row r="19" spans="3:30" x14ac:dyDescent="0.3">
      <c r="C19" s="4" t="s">
        <v>1</v>
      </c>
      <c r="D19" s="5">
        <f>+D20+D26+D36+D46+D62+D72+67000000</f>
        <v>762776982</v>
      </c>
      <c r="E19" s="5">
        <f t="shared" ref="E19:P19" si="0">+E20+E26+E36+E46+E62+E72</f>
        <v>22709720.07</v>
      </c>
      <c r="F19" s="5">
        <f t="shared" si="0"/>
        <v>51759591.150000006</v>
      </c>
      <c r="G19" s="5">
        <f t="shared" si="0"/>
        <v>33345136.940000001</v>
      </c>
      <c r="H19" s="5">
        <f t="shared" si="0"/>
        <v>43947413.789999999</v>
      </c>
      <c r="I19" s="5">
        <f t="shared" si="0"/>
        <v>49565163.370000005</v>
      </c>
      <c r="J19" s="5">
        <f t="shared" si="0"/>
        <v>56318568.890000001</v>
      </c>
      <c r="K19" s="5">
        <f t="shared" si="0"/>
        <v>43579182.219999999</v>
      </c>
      <c r="L19" s="5">
        <f t="shared" si="0"/>
        <v>48186566.18</v>
      </c>
      <c r="M19" s="5">
        <f t="shared" si="0"/>
        <v>58238086.989999995</v>
      </c>
      <c r="N19" s="5">
        <f t="shared" si="0"/>
        <v>52197018.539999999</v>
      </c>
      <c r="O19" s="5">
        <f t="shared" si="0"/>
        <v>128369892.22</v>
      </c>
      <c r="P19" s="6">
        <f t="shared" si="0"/>
        <v>139635684.16</v>
      </c>
      <c r="Q19" s="4">
        <f>SUM(E19:P19)</f>
        <v>727852024.51999998</v>
      </c>
      <c r="T19" s="34"/>
      <c r="V19" s="34">
        <f>+AD20*1.05</f>
        <v>0</v>
      </c>
      <c r="W19" s="34">
        <f t="shared" ref="W19:AA19" si="1">+V19*1.05</f>
        <v>0</v>
      </c>
      <c r="X19" s="34">
        <f t="shared" si="1"/>
        <v>0</v>
      </c>
      <c r="Y19" s="34">
        <f t="shared" si="1"/>
        <v>0</v>
      </c>
      <c r="Z19" s="34">
        <f t="shared" si="1"/>
        <v>0</v>
      </c>
      <c r="AA19" s="34">
        <f t="shared" si="1"/>
        <v>0</v>
      </c>
      <c r="AB19" s="34"/>
      <c r="AC19" s="34"/>
    </row>
    <row r="20" spans="3:30" ht="30" x14ac:dyDescent="0.3">
      <c r="C20" s="7" t="s">
        <v>2</v>
      </c>
      <c r="D20" s="8">
        <f t="shared" ref="D20:P20" si="2">+D21+D22+D23+D24+D25</f>
        <v>318764251</v>
      </c>
      <c r="E20" s="8">
        <f t="shared" si="2"/>
        <v>22709720.07</v>
      </c>
      <c r="F20" s="8">
        <f t="shared" si="2"/>
        <v>22843148.32</v>
      </c>
      <c r="G20" s="8">
        <f t="shared" si="2"/>
        <v>24989386.150000002</v>
      </c>
      <c r="H20" s="8">
        <f t="shared" si="2"/>
        <v>24795386.120000001</v>
      </c>
      <c r="I20" s="8">
        <f t="shared" si="2"/>
        <v>35509834.920000002</v>
      </c>
      <c r="J20" s="8">
        <f t="shared" si="2"/>
        <v>26245074.079999998</v>
      </c>
      <c r="K20" s="8">
        <f t="shared" si="2"/>
        <v>29384917.43</v>
      </c>
      <c r="L20" s="8">
        <f t="shared" si="2"/>
        <v>29776419.879999999</v>
      </c>
      <c r="M20" s="8">
        <f t="shared" si="2"/>
        <v>31536238.459999997</v>
      </c>
      <c r="N20" s="8">
        <f t="shared" si="2"/>
        <v>32841532.559999999</v>
      </c>
      <c r="O20" s="8">
        <f t="shared" si="2"/>
        <v>65563739.5</v>
      </c>
      <c r="P20" s="9">
        <f t="shared" si="2"/>
        <v>68475260.950000003</v>
      </c>
      <c r="Q20" s="7">
        <f t="shared" ref="Q20:Q83" si="3">SUM(E20:P20)</f>
        <v>414670658.44</v>
      </c>
      <c r="T20" s="35"/>
      <c r="AD20" s="34"/>
    </row>
    <row r="21" spans="3:30" x14ac:dyDescent="0.3">
      <c r="C21" s="10" t="s">
        <v>3</v>
      </c>
      <c r="D21" s="11">
        <v>272982556</v>
      </c>
      <c r="E21" s="12">
        <v>19322729.550000001</v>
      </c>
      <c r="F21" s="12">
        <v>19380364.079999998</v>
      </c>
      <c r="G21" s="12">
        <v>21265730.460000001</v>
      </c>
      <c r="H21" s="12">
        <v>21097459.140000001</v>
      </c>
      <c r="I21" s="12">
        <v>30396365.780000001</v>
      </c>
      <c r="J21" s="12">
        <v>22421593.469999999</v>
      </c>
      <c r="K21" s="12">
        <v>25115038.609999999</v>
      </c>
      <c r="L21" s="12">
        <v>25442666.530000001</v>
      </c>
      <c r="M21" s="12">
        <v>26950290.559999999</v>
      </c>
      <c r="N21" s="12">
        <v>28444844.390000001</v>
      </c>
      <c r="O21" s="12">
        <v>59634471.799999997</v>
      </c>
      <c r="P21" s="9">
        <v>37480325.579999998</v>
      </c>
      <c r="Q21" s="10">
        <f t="shared" si="3"/>
        <v>336951879.94999999</v>
      </c>
      <c r="R21" s="36"/>
    </row>
    <row r="22" spans="3:30" x14ac:dyDescent="0.3">
      <c r="C22" s="10" t="s">
        <v>4</v>
      </c>
      <c r="D22" s="11">
        <v>7681435</v>
      </c>
      <c r="E22" s="12">
        <v>459391.64</v>
      </c>
      <c r="F22" s="12">
        <v>444391.64</v>
      </c>
      <c r="G22" s="12">
        <v>459391.64</v>
      </c>
      <c r="H22" s="12">
        <v>459391.64</v>
      </c>
      <c r="I22" s="12">
        <v>459391.64</v>
      </c>
      <c r="J22" s="12">
        <v>426291.06</v>
      </c>
      <c r="K22" s="12">
        <v>471291.06</v>
      </c>
      <c r="L22" s="12">
        <v>471291.06</v>
      </c>
      <c r="M22" s="12">
        <v>471291.06</v>
      </c>
      <c r="N22" s="12">
        <v>471291.06</v>
      </c>
      <c r="O22" s="12">
        <v>486291.06</v>
      </c>
      <c r="P22" s="9">
        <v>26182848.390000001</v>
      </c>
      <c r="Q22" s="10">
        <f t="shared" si="3"/>
        <v>31262552.949999999</v>
      </c>
      <c r="R22" s="36"/>
      <c r="S22" s="36"/>
    </row>
    <row r="23" spans="3:30" ht="33" x14ac:dyDescent="0.3">
      <c r="C23" s="10" t="s">
        <v>36</v>
      </c>
      <c r="D23" s="11">
        <v>600000</v>
      </c>
      <c r="E23" s="12">
        <v>0</v>
      </c>
      <c r="F23" s="12">
        <v>82500</v>
      </c>
      <c r="G23" s="12">
        <v>41250</v>
      </c>
      <c r="H23" s="12">
        <v>41250</v>
      </c>
      <c r="I23" s="12">
        <v>41250</v>
      </c>
      <c r="J23" s="12">
        <v>3397189.55</v>
      </c>
      <c r="K23" s="12">
        <v>0</v>
      </c>
      <c r="L23" s="12">
        <v>0</v>
      </c>
      <c r="M23" s="12">
        <v>0</v>
      </c>
      <c r="N23" s="12">
        <v>0</v>
      </c>
      <c r="O23" s="12"/>
      <c r="P23" s="9"/>
      <c r="Q23" s="10">
        <f t="shared" si="3"/>
        <v>3603439.55</v>
      </c>
      <c r="R23" s="36"/>
      <c r="S23" s="36"/>
    </row>
    <row r="24" spans="3:30" ht="33" x14ac:dyDescent="0.3">
      <c r="C24" s="10" t="s">
        <v>5</v>
      </c>
      <c r="D24" s="11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/>
      <c r="K24" s="12">
        <v>0</v>
      </c>
      <c r="L24" s="12">
        <v>0</v>
      </c>
      <c r="M24" s="12">
        <v>0</v>
      </c>
      <c r="N24" s="12">
        <v>0</v>
      </c>
      <c r="O24" s="12"/>
      <c r="P24" s="9"/>
      <c r="Q24" s="10">
        <f t="shared" si="3"/>
        <v>0</v>
      </c>
      <c r="R24" s="36"/>
      <c r="S24" s="36"/>
    </row>
    <row r="25" spans="3:30" ht="33" x14ac:dyDescent="0.3">
      <c r="C25" s="10" t="s">
        <v>6</v>
      </c>
      <c r="D25" s="11">
        <v>37500260</v>
      </c>
      <c r="E25" s="12">
        <v>2927598.88</v>
      </c>
      <c r="F25" s="12">
        <v>2935892.6</v>
      </c>
      <c r="G25" s="12">
        <v>3223014.05</v>
      </c>
      <c r="H25" s="12">
        <v>3197285.34</v>
      </c>
      <c r="I25" s="12">
        <v>4612827.5</v>
      </c>
      <c r="J25" s="12">
        <v>0</v>
      </c>
      <c r="K25" s="12">
        <v>3798587.76</v>
      </c>
      <c r="L25" s="12">
        <v>3862462.29</v>
      </c>
      <c r="M25" s="12">
        <v>4114656.84</v>
      </c>
      <c r="N25" s="12">
        <v>3925397.11</v>
      </c>
      <c r="O25" s="12">
        <v>5442976.6399999997</v>
      </c>
      <c r="P25" s="9">
        <v>4812086.9800000004</v>
      </c>
      <c r="Q25" s="10">
        <f t="shared" si="3"/>
        <v>42852785.989999995</v>
      </c>
      <c r="R25" s="36"/>
      <c r="S25" s="36"/>
    </row>
    <row r="26" spans="3:30" ht="30" x14ac:dyDescent="0.3">
      <c r="C26" s="7" t="s">
        <v>7</v>
      </c>
      <c r="D26" s="8">
        <f>+D27+D28+D29+D30+D31+D32+D33+D34+D35</f>
        <v>37182219</v>
      </c>
      <c r="E26" s="8">
        <f t="shared" ref="E26:O26" si="4">+E27+E28+E29+E30+E31+E32+E33+E34+E35</f>
        <v>0</v>
      </c>
      <c r="F26" s="8">
        <f t="shared" si="4"/>
        <v>1099985.03</v>
      </c>
      <c r="G26" s="8">
        <f t="shared" si="4"/>
        <v>1802096.73</v>
      </c>
      <c r="H26" s="8">
        <f>+H27+H31+H34+H30</f>
        <v>1737217.97</v>
      </c>
      <c r="I26" s="8">
        <f t="shared" si="4"/>
        <v>1343119.27</v>
      </c>
      <c r="J26" s="8">
        <f t="shared" si="4"/>
        <v>1896915.23</v>
      </c>
      <c r="K26" s="8">
        <f t="shared" si="4"/>
        <v>991322.03</v>
      </c>
      <c r="L26" s="8">
        <f t="shared" si="4"/>
        <v>1448745.98</v>
      </c>
      <c r="M26" s="8">
        <f t="shared" si="4"/>
        <v>4024797.2800000003</v>
      </c>
      <c r="N26" s="8">
        <f t="shared" si="4"/>
        <v>1823261.1199999999</v>
      </c>
      <c r="O26" s="8">
        <f t="shared" si="4"/>
        <v>3035486.06</v>
      </c>
      <c r="P26" s="9">
        <f>+P27+P28+P29+P30+P31+P32+P33+P34+P35</f>
        <v>6472568.6600000001</v>
      </c>
      <c r="Q26" s="7">
        <f t="shared" si="3"/>
        <v>25675515.359999999</v>
      </c>
      <c r="R26" s="36"/>
      <c r="S26" s="36"/>
    </row>
    <row r="27" spans="3:30" x14ac:dyDescent="0.3">
      <c r="C27" s="10" t="s">
        <v>8</v>
      </c>
      <c r="D27" s="13">
        <v>9629478</v>
      </c>
      <c r="E27" s="12"/>
      <c r="F27" s="12">
        <v>908371.39</v>
      </c>
      <c r="G27" s="12">
        <v>1542516.73</v>
      </c>
      <c r="H27" s="12">
        <v>1334219.47</v>
      </c>
      <c r="I27" s="12">
        <v>659065.4</v>
      </c>
      <c r="J27" s="12">
        <v>980631.9</v>
      </c>
      <c r="K27" s="12">
        <v>678036.27</v>
      </c>
      <c r="L27" s="12">
        <v>510941.64</v>
      </c>
      <c r="M27" s="12">
        <v>695719.43</v>
      </c>
      <c r="N27" s="12">
        <v>1036850.48</v>
      </c>
      <c r="O27" s="12">
        <v>2474863.06</v>
      </c>
      <c r="P27" s="9">
        <v>1269628.82</v>
      </c>
      <c r="Q27" s="10">
        <f t="shared" si="3"/>
        <v>12090844.59</v>
      </c>
      <c r="R27" s="36"/>
      <c r="S27" s="36"/>
    </row>
    <row r="28" spans="3:30" ht="33" x14ac:dyDescent="0.3">
      <c r="C28" s="10" t="s">
        <v>9</v>
      </c>
      <c r="D28" s="11">
        <v>2340160</v>
      </c>
      <c r="E28" s="12"/>
      <c r="F28" s="12">
        <v>0</v>
      </c>
      <c r="G28" s="12">
        <v>0</v>
      </c>
      <c r="H28" s="12">
        <v>0</v>
      </c>
      <c r="I28" s="12">
        <v>527254.27</v>
      </c>
      <c r="J28" s="12">
        <v>16983.330000000002</v>
      </c>
      <c r="K28" s="12">
        <v>0</v>
      </c>
      <c r="L28" s="12">
        <v>5605</v>
      </c>
      <c r="M28" s="12">
        <v>556842</v>
      </c>
      <c r="N28" s="12">
        <v>0</v>
      </c>
      <c r="O28" s="12">
        <v>0</v>
      </c>
      <c r="P28" s="9">
        <v>542222.56999999995</v>
      </c>
      <c r="Q28" s="10">
        <f t="shared" si="3"/>
        <v>1648907.17</v>
      </c>
      <c r="R28" s="36"/>
      <c r="S28" s="36"/>
    </row>
    <row r="29" spans="3:30" x14ac:dyDescent="0.3">
      <c r="C29" s="10" t="s">
        <v>10</v>
      </c>
      <c r="D29" s="11">
        <v>2624000</v>
      </c>
      <c r="E29" s="12"/>
      <c r="F29" s="12">
        <v>0</v>
      </c>
      <c r="G29" s="12">
        <v>0</v>
      </c>
      <c r="H29" s="12" t="s">
        <v>98</v>
      </c>
      <c r="I29" s="12">
        <v>0</v>
      </c>
      <c r="J29" s="12">
        <v>0</v>
      </c>
      <c r="K29" s="12">
        <v>0</v>
      </c>
      <c r="L29" s="12">
        <v>0</v>
      </c>
      <c r="M29" s="12">
        <v>190500</v>
      </c>
      <c r="N29" s="12">
        <v>0</v>
      </c>
      <c r="O29" s="12">
        <v>0</v>
      </c>
      <c r="P29" s="9">
        <v>178300</v>
      </c>
      <c r="Q29" s="10">
        <f t="shared" si="3"/>
        <v>368800</v>
      </c>
      <c r="R29" s="36"/>
      <c r="S29" s="36"/>
    </row>
    <row r="30" spans="3:30" ht="18" customHeight="1" x14ac:dyDescent="0.3">
      <c r="C30" s="10" t="s">
        <v>11</v>
      </c>
      <c r="D30" s="11">
        <v>869798</v>
      </c>
      <c r="E30" s="12"/>
      <c r="F30" s="12">
        <v>0</v>
      </c>
      <c r="G30" s="12">
        <v>0</v>
      </c>
      <c r="H30" s="12">
        <v>122400</v>
      </c>
      <c r="I30" s="12">
        <v>0</v>
      </c>
      <c r="J30" s="12">
        <v>447700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9">
        <v>0</v>
      </c>
      <c r="Q30" s="10">
        <f t="shared" si="3"/>
        <v>570100</v>
      </c>
      <c r="R30" s="36"/>
      <c r="S30" s="36"/>
    </row>
    <row r="31" spans="3:30" x14ac:dyDescent="0.3">
      <c r="C31" s="10" t="s">
        <v>12</v>
      </c>
      <c r="D31" s="11">
        <v>4278181</v>
      </c>
      <c r="E31" s="12"/>
      <c r="F31" s="12">
        <v>166029.54</v>
      </c>
      <c r="G31" s="12">
        <v>105000</v>
      </c>
      <c r="H31" s="12">
        <v>169000</v>
      </c>
      <c r="I31" s="12">
        <v>35000</v>
      </c>
      <c r="J31" s="12">
        <v>451600</v>
      </c>
      <c r="K31" s="12">
        <v>273600</v>
      </c>
      <c r="L31" s="12">
        <v>438000</v>
      </c>
      <c r="M31" s="12">
        <v>530500</v>
      </c>
      <c r="N31" s="12">
        <v>677300</v>
      </c>
      <c r="O31" s="12">
        <v>175000</v>
      </c>
      <c r="P31" s="9">
        <v>1927500</v>
      </c>
      <c r="Q31" s="10">
        <f t="shared" si="3"/>
        <v>4948529.54</v>
      </c>
      <c r="R31" s="36"/>
      <c r="S31" s="36"/>
    </row>
    <row r="32" spans="3:30" x14ac:dyDescent="0.3">
      <c r="C32" s="10" t="s">
        <v>13</v>
      </c>
      <c r="D32" s="11">
        <v>3000702</v>
      </c>
      <c r="E32" s="12"/>
      <c r="F32" s="12">
        <v>0</v>
      </c>
      <c r="G32" s="12">
        <v>0</v>
      </c>
      <c r="H32" s="12"/>
      <c r="I32" s="12">
        <v>0</v>
      </c>
      <c r="J32" s="12">
        <v>0</v>
      </c>
      <c r="K32" s="12">
        <v>0</v>
      </c>
      <c r="L32" s="12">
        <v>0</v>
      </c>
      <c r="M32" s="12">
        <v>1918072.85</v>
      </c>
      <c r="N32" s="12">
        <v>14840.44</v>
      </c>
      <c r="O32" s="12">
        <v>0</v>
      </c>
      <c r="P32" s="9">
        <v>0</v>
      </c>
      <c r="Q32" s="10">
        <f t="shared" si="3"/>
        <v>1932913.29</v>
      </c>
      <c r="R32" s="36"/>
      <c r="S32" s="36"/>
    </row>
    <row r="33" spans="3:19" ht="66" x14ac:dyDescent="0.3">
      <c r="C33" s="10" t="s">
        <v>14</v>
      </c>
      <c r="D33" s="11">
        <v>1855000</v>
      </c>
      <c r="E33" s="12"/>
      <c r="F33" s="12">
        <v>25584.1</v>
      </c>
      <c r="G33" s="12">
        <v>0</v>
      </c>
      <c r="H33" s="12"/>
      <c r="I33" s="12">
        <v>0</v>
      </c>
      <c r="J33" s="12">
        <v>0</v>
      </c>
      <c r="K33" s="12">
        <v>0</v>
      </c>
      <c r="L33" s="12">
        <v>390359.34</v>
      </c>
      <c r="M33" s="12">
        <v>0</v>
      </c>
      <c r="N33" s="12">
        <v>10490.2</v>
      </c>
      <c r="O33" s="12">
        <v>303378</v>
      </c>
      <c r="P33" s="9">
        <v>1236385.27</v>
      </c>
      <c r="Q33" s="10">
        <f t="shared" si="3"/>
        <v>1966196.9100000001</v>
      </c>
      <c r="R33" s="36"/>
      <c r="S33" s="36"/>
    </row>
    <row r="34" spans="3:19" ht="49.5" x14ac:dyDescent="0.3">
      <c r="C34" s="10" t="s">
        <v>15</v>
      </c>
      <c r="D34" s="11">
        <v>2584900</v>
      </c>
      <c r="E34" s="12"/>
      <c r="F34" s="12">
        <v>0</v>
      </c>
      <c r="G34" s="12">
        <v>154580</v>
      </c>
      <c r="H34" s="12">
        <v>111598.5</v>
      </c>
      <c r="I34" s="12">
        <v>121799.6</v>
      </c>
      <c r="J34" s="12">
        <v>0</v>
      </c>
      <c r="K34" s="12">
        <v>39685.760000000002</v>
      </c>
      <c r="L34" s="12">
        <v>103840</v>
      </c>
      <c r="M34" s="12">
        <v>133163</v>
      </c>
      <c r="N34" s="12">
        <v>83780</v>
      </c>
      <c r="O34" s="12">
        <v>82245</v>
      </c>
      <c r="P34" s="9">
        <v>792865.6</v>
      </c>
      <c r="Q34" s="10">
        <f t="shared" si="3"/>
        <v>1623557.46</v>
      </c>
      <c r="R34" s="36"/>
      <c r="S34" s="36"/>
    </row>
    <row r="35" spans="3:19" ht="33" x14ac:dyDescent="0.3">
      <c r="C35" s="10" t="s">
        <v>37</v>
      </c>
      <c r="D35" s="14">
        <v>10000000</v>
      </c>
      <c r="E35" s="12"/>
      <c r="F35" s="12">
        <v>0</v>
      </c>
      <c r="G35" s="12">
        <v>0</v>
      </c>
      <c r="H35" s="12"/>
      <c r="I35" s="12">
        <v>0</v>
      </c>
      <c r="J35" s="12">
        <v>0</v>
      </c>
      <c r="K35" s="12"/>
      <c r="L35" s="12"/>
      <c r="M35" s="12">
        <v>0</v>
      </c>
      <c r="N35" s="12">
        <v>0</v>
      </c>
      <c r="O35" s="12">
        <v>0</v>
      </c>
      <c r="P35" s="9">
        <v>525666.4</v>
      </c>
      <c r="Q35" s="10">
        <f t="shared" si="3"/>
        <v>525666.4</v>
      </c>
      <c r="R35" s="36"/>
      <c r="S35" s="36"/>
    </row>
    <row r="36" spans="3:19" x14ac:dyDescent="0.3">
      <c r="C36" s="7" t="s">
        <v>16</v>
      </c>
      <c r="D36" s="8">
        <f>+D37+D38+D39+D40+D41+D42+D43+D44+D45</f>
        <v>112721816</v>
      </c>
      <c r="E36" s="15"/>
      <c r="F36" s="15">
        <v>0</v>
      </c>
      <c r="G36" s="15">
        <v>0</v>
      </c>
      <c r="H36" s="15"/>
      <c r="I36" s="15">
        <v>0</v>
      </c>
      <c r="J36" s="15">
        <f>+J43+J45</f>
        <v>51641.91</v>
      </c>
      <c r="K36" s="15">
        <f>+K43+K45</f>
        <v>17384</v>
      </c>
      <c r="L36" s="15">
        <f>+L43+L45</f>
        <v>22322.46</v>
      </c>
      <c r="M36" s="15">
        <f>+M43+M45</f>
        <v>611488.28</v>
      </c>
      <c r="N36" s="15">
        <f>+N43+N45+N39</f>
        <v>2872304.39</v>
      </c>
      <c r="O36" s="15">
        <f>+O43+O45+O39+O37+O41</f>
        <v>37648903.18</v>
      </c>
      <c r="P36" s="9">
        <f>+P43+P45+P39+P37+P41+P38+P40+P42</f>
        <v>21209819.919999998</v>
      </c>
      <c r="Q36" s="7">
        <f t="shared" si="3"/>
        <v>62433864.140000001</v>
      </c>
      <c r="R36" s="36"/>
      <c r="S36" s="36"/>
    </row>
    <row r="37" spans="3:19" ht="33" x14ac:dyDescent="0.3">
      <c r="C37" s="10" t="s">
        <v>17</v>
      </c>
      <c r="D37" s="11">
        <v>68060807</v>
      </c>
      <c r="E37" s="12"/>
      <c r="F37" s="12">
        <v>0</v>
      </c>
      <c r="G37" s="12">
        <v>0</v>
      </c>
      <c r="H37" s="12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36719325.090000004</v>
      </c>
      <c r="P37" s="9">
        <v>7084077.4299999997</v>
      </c>
      <c r="Q37" s="10">
        <f t="shared" si="3"/>
        <v>43803402.520000003</v>
      </c>
      <c r="R37" s="36"/>
      <c r="S37" s="36"/>
    </row>
    <row r="38" spans="3:19" x14ac:dyDescent="0.3">
      <c r="C38" s="10" t="s">
        <v>18</v>
      </c>
      <c r="D38" s="11">
        <v>1550000</v>
      </c>
      <c r="E38" s="12"/>
      <c r="F38" s="12">
        <v>0</v>
      </c>
      <c r="G38" s="12">
        <v>0</v>
      </c>
      <c r="H38" s="12"/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9">
        <v>715915</v>
      </c>
      <c r="Q38" s="10">
        <f t="shared" si="3"/>
        <v>715915</v>
      </c>
      <c r="R38" s="36"/>
      <c r="S38" s="36"/>
    </row>
    <row r="39" spans="3:19" ht="33" x14ac:dyDescent="0.3">
      <c r="C39" s="10" t="s">
        <v>19</v>
      </c>
      <c r="D39" s="11">
        <v>0</v>
      </c>
      <c r="E39" s="12"/>
      <c r="F39" s="12">
        <v>0</v>
      </c>
      <c r="G39" s="12">
        <v>0</v>
      </c>
      <c r="H39" s="12"/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9575</v>
      </c>
      <c r="O39" s="12">
        <v>0</v>
      </c>
      <c r="P39" s="9">
        <v>3700</v>
      </c>
      <c r="Q39" s="10">
        <f t="shared" si="3"/>
        <v>13275</v>
      </c>
      <c r="R39" s="36"/>
      <c r="S39" s="36"/>
    </row>
    <row r="40" spans="3:19" ht="33" x14ac:dyDescent="0.3">
      <c r="C40" s="10" t="s">
        <v>20</v>
      </c>
      <c r="D40" s="11">
        <v>13996000</v>
      </c>
      <c r="E40" s="12"/>
      <c r="F40" s="12">
        <v>0</v>
      </c>
      <c r="G40" s="12">
        <v>0</v>
      </c>
      <c r="H40" s="12"/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/>
      <c r="O40" s="12">
        <v>0</v>
      </c>
      <c r="P40" s="9">
        <v>9707693.1799999997</v>
      </c>
      <c r="Q40" s="10">
        <f t="shared" si="3"/>
        <v>9707693.1799999997</v>
      </c>
      <c r="R40" s="36"/>
      <c r="S40" s="36"/>
    </row>
    <row r="41" spans="3:19" ht="33" x14ac:dyDescent="0.3">
      <c r="C41" s="10" t="s">
        <v>21</v>
      </c>
      <c r="D41" s="11">
        <v>558730</v>
      </c>
      <c r="E41" s="12"/>
      <c r="F41" s="12">
        <v>0</v>
      </c>
      <c r="G41" s="12">
        <v>0</v>
      </c>
      <c r="H41" s="12"/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516919.11</v>
      </c>
      <c r="P41" s="9">
        <v>0</v>
      </c>
      <c r="Q41" s="10">
        <f t="shared" si="3"/>
        <v>516919.11</v>
      </c>
      <c r="R41" s="36"/>
      <c r="S41" s="36"/>
    </row>
    <row r="42" spans="3:19" ht="49.5" x14ac:dyDescent="0.3">
      <c r="C42" s="10" t="s">
        <v>22</v>
      </c>
      <c r="D42" s="11">
        <v>40000</v>
      </c>
      <c r="E42" s="12"/>
      <c r="F42" s="12">
        <v>0</v>
      </c>
      <c r="G42" s="12">
        <v>0</v>
      </c>
      <c r="H42" s="12"/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9">
        <v>32038.61</v>
      </c>
      <c r="Q42" s="10">
        <f t="shared" si="3"/>
        <v>32038.61</v>
      </c>
      <c r="R42" s="36"/>
      <c r="S42" s="36"/>
    </row>
    <row r="43" spans="3:19" ht="49.5" x14ac:dyDescent="0.3">
      <c r="C43" s="10" t="s">
        <v>23</v>
      </c>
      <c r="D43" s="11">
        <v>9284564</v>
      </c>
      <c r="E43" s="12"/>
      <c r="F43" s="12">
        <v>0</v>
      </c>
      <c r="G43" s="12">
        <v>0</v>
      </c>
      <c r="H43" s="12"/>
      <c r="I43" s="12">
        <v>0</v>
      </c>
      <c r="J43" s="12">
        <v>24260.01</v>
      </c>
      <c r="K43" s="12">
        <v>0</v>
      </c>
      <c r="L43" s="12">
        <v>0</v>
      </c>
      <c r="M43" s="12">
        <v>0</v>
      </c>
      <c r="N43" s="12">
        <v>2595000</v>
      </c>
      <c r="O43" s="12">
        <v>0</v>
      </c>
      <c r="P43" s="9">
        <v>2520813.7999999998</v>
      </c>
      <c r="Q43" s="10">
        <f t="shared" si="3"/>
        <v>5140073.8099999996</v>
      </c>
      <c r="R43" s="36"/>
      <c r="S43" s="36"/>
    </row>
    <row r="44" spans="3:19" ht="66" x14ac:dyDescent="0.3">
      <c r="C44" s="10" t="s">
        <v>38</v>
      </c>
      <c r="D44" s="11">
        <v>0</v>
      </c>
      <c r="E44" s="12"/>
      <c r="F44" s="12">
        <v>0</v>
      </c>
      <c r="G44" s="12">
        <v>0</v>
      </c>
      <c r="H44" s="12"/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9">
        <v>0</v>
      </c>
      <c r="Q44" s="10">
        <f t="shared" si="3"/>
        <v>0</v>
      </c>
      <c r="R44" s="36"/>
      <c r="S44" s="36"/>
    </row>
    <row r="45" spans="3:19" ht="33" x14ac:dyDescent="0.3">
      <c r="C45" s="10" t="s">
        <v>24</v>
      </c>
      <c r="D45" s="11">
        <v>19231715</v>
      </c>
      <c r="E45" s="12"/>
      <c r="F45" s="12">
        <v>0</v>
      </c>
      <c r="G45" s="12">
        <v>0</v>
      </c>
      <c r="H45" s="12"/>
      <c r="I45" s="12">
        <v>0</v>
      </c>
      <c r="J45" s="12">
        <v>27381.9</v>
      </c>
      <c r="K45" s="12">
        <v>17384</v>
      </c>
      <c r="L45" s="12">
        <v>22322.46</v>
      </c>
      <c r="M45" s="12">
        <v>611488.28</v>
      </c>
      <c r="N45" s="12">
        <v>267729.39</v>
      </c>
      <c r="O45" s="12">
        <v>412658.98</v>
      </c>
      <c r="P45" s="9">
        <v>1145581.8999999999</v>
      </c>
      <c r="Q45" s="10">
        <f t="shared" si="3"/>
        <v>2504546.91</v>
      </c>
      <c r="R45" s="36"/>
      <c r="S45" s="36"/>
    </row>
    <row r="46" spans="3:19" ht="30" x14ac:dyDescent="0.3">
      <c r="C46" s="7" t="s">
        <v>25</v>
      </c>
      <c r="D46" s="8">
        <f>+D47+D52</f>
        <v>212971022</v>
      </c>
      <c r="E46" s="8">
        <f t="shared" ref="E46:P46" si="5">+E47+E52</f>
        <v>0</v>
      </c>
      <c r="F46" s="8">
        <f t="shared" si="5"/>
        <v>27816457.800000001</v>
      </c>
      <c r="G46" s="8">
        <f t="shared" si="5"/>
        <v>6553654.0599999996</v>
      </c>
      <c r="H46" s="8">
        <f t="shared" si="5"/>
        <v>17343202.100000001</v>
      </c>
      <c r="I46" s="8">
        <f t="shared" si="5"/>
        <v>12712209.18</v>
      </c>
      <c r="J46" s="8">
        <f t="shared" si="5"/>
        <v>28124937.670000002</v>
      </c>
      <c r="K46" s="8">
        <f t="shared" si="5"/>
        <v>12882558.76</v>
      </c>
      <c r="L46" s="8">
        <f t="shared" si="5"/>
        <v>16736608.74</v>
      </c>
      <c r="M46" s="8">
        <f t="shared" si="5"/>
        <v>17669450.890000001</v>
      </c>
      <c r="N46" s="8">
        <f t="shared" si="5"/>
        <v>14642716.07</v>
      </c>
      <c r="O46" s="8">
        <f t="shared" si="5"/>
        <v>21003027.879999999</v>
      </c>
      <c r="P46" s="9">
        <f t="shared" si="5"/>
        <v>36235549.369999997</v>
      </c>
      <c r="Q46" s="7">
        <f t="shared" si="3"/>
        <v>211720372.51999998</v>
      </c>
      <c r="R46" s="36"/>
      <c r="S46" s="36"/>
    </row>
    <row r="47" spans="3:19" ht="49.5" x14ac:dyDescent="0.3">
      <c r="C47" s="10" t="s">
        <v>26</v>
      </c>
      <c r="D47" s="11">
        <v>212471022</v>
      </c>
      <c r="E47" s="11"/>
      <c r="F47" s="11">
        <v>27816457.800000001</v>
      </c>
      <c r="G47" s="11">
        <v>6553654.0599999996</v>
      </c>
      <c r="H47" s="11">
        <v>17343202.100000001</v>
      </c>
      <c r="I47" s="11">
        <v>12712209.18</v>
      </c>
      <c r="J47" s="11">
        <v>28124937.670000002</v>
      </c>
      <c r="K47" s="11">
        <v>12882558.76</v>
      </c>
      <c r="L47" s="11">
        <v>16736608.74</v>
      </c>
      <c r="M47" s="11">
        <v>17669450.890000001</v>
      </c>
      <c r="N47" s="11">
        <v>14642716.07</v>
      </c>
      <c r="O47" s="11">
        <v>21003027.879999999</v>
      </c>
      <c r="P47" s="9">
        <v>36235549.369999997</v>
      </c>
      <c r="Q47" s="10">
        <f t="shared" si="3"/>
        <v>211720372.51999998</v>
      </c>
      <c r="R47" s="36"/>
      <c r="S47" s="36"/>
    </row>
    <row r="48" spans="3:19" ht="49.5" x14ac:dyDescent="0.3">
      <c r="C48" s="10" t="s">
        <v>39</v>
      </c>
      <c r="D48" s="11">
        <v>0</v>
      </c>
      <c r="E48" s="12"/>
      <c r="F48" s="12"/>
      <c r="G48" s="12"/>
      <c r="H48" s="12"/>
      <c r="I48" s="12"/>
      <c r="J48" s="12"/>
      <c r="K48" s="12">
        <v>0</v>
      </c>
      <c r="L48" s="12"/>
      <c r="M48" s="12">
        <v>0</v>
      </c>
      <c r="N48" s="12"/>
      <c r="O48" s="12"/>
      <c r="P48" s="9"/>
      <c r="Q48" s="10">
        <f t="shared" si="3"/>
        <v>0</v>
      </c>
      <c r="R48" s="36"/>
      <c r="S48" s="36"/>
    </row>
    <row r="49" spans="3:19" ht="49.5" x14ac:dyDescent="0.3">
      <c r="C49" s="10" t="s">
        <v>40</v>
      </c>
      <c r="D49" s="11">
        <v>0</v>
      </c>
      <c r="E49" s="12"/>
      <c r="F49" s="12"/>
      <c r="G49" s="12"/>
      <c r="H49" s="12"/>
      <c r="I49" s="12"/>
      <c r="J49" s="12"/>
      <c r="K49" s="12">
        <v>0</v>
      </c>
      <c r="L49" s="12"/>
      <c r="M49" s="12">
        <v>0</v>
      </c>
      <c r="N49" s="12"/>
      <c r="O49" s="12"/>
      <c r="P49" s="9"/>
      <c r="Q49" s="10">
        <f t="shared" si="3"/>
        <v>0</v>
      </c>
      <c r="R49" s="36"/>
      <c r="S49" s="36"/>
    </row>
    <row r="50" spans="3:19" ht="49.5" x14ac:dyDescent="0.3">
      <c r="C50" s="10" t="s">
        <v>41</v>
      </c>
      <c r="D50" s="11">
        <v>0</v>
      </c>
      <c r="E50" s="12"/>
      <c r="F50" s="12"/>
      <c r="G50" s="12"/>
      <c r="H50" s="12"/>
      <c r="I50" s="12"/>
      <c r="J50" s="12"/>
      <c r="K50" s="12">
        <v>0</v>
      </c>
      <c r="L50" s="12"/>
      <c r="M50" s="12">
        <v>0</v>
      </c>
      <c r="N50" s="12"/>
      <c r="O50" s="12"/>
      <c r="P50" s="9"/>
      <c r="Q50" s="10">
        <f t="shared" si="3"/>
        <v>0</v>
      </c>
      <c r="R50" s="36"/>
      <c r="S50" s="36"/>
    </row>
    <row r="51" spans="3:19" ht="49.5" x14ac:dyDescent="0.3">
      <c r="C51" s="10" t="s">
        <v>42</v>
      </c>
      <c r="D51" s="11">
        <v>0</v>
      </c>
      <c r="E51" s="12"/>
      <c r="F51" s="12"/>
      <c r="G51" s="12"/>
      <c r="H51" s="12"/>
      <c r="I51" s="12"/>
      <c r="J51" s="12"/>
      <c r="K51" s="12">
        <v>0</v>
      </c>
      <c r="L51" s="12"/>
      <c r="M51" s="12">
        <v>0</v>
      </c>
      <c r="N51" s="12"/>
      <c r="O51" s="12"/>
      <c r="P51" s="9"/>
      <c r="Q51" s="10">
        <f t="shared" si="3"/>
        <v>0</v>
      </c>
      <c r="R51" s="36"/>
      <c r="S51" s="36"/>
    </row>
    <row r="52" spans="3:19" ht="49.5" x14ac:dyDescent="0.3">
      <c r="C52" s="10" t="s">
        <v>27</v>
      </c>
      <c r="D52" s="11">
        <v>500000</v>
      </c>
      <c r="E52" s="12"/>
      <c r="F52" s="12"/>
      <c r="G52" s="12"/>
      <c r="H52" s="12"/>
      <c r="I52" s="12"/>
      <c r="J52" s="12"/>
      <c r="K52" s="12">
        <v>0</v>
      </c>
      <c r="L52" s="12"/>
      <c r="M52" s="12">
        <v>0</v>
      </c>
      <c r="N52" s="12"/>
      <c r="O52" s="12"/>
      <c r="P52" s="9"/>
      <c r="Q52" s="10">
        <f t="shared" si="3"/>
        <v>0</v>
      </c>
      <c r="R52" s="36"/>
      <c r="S52" s="36"/>
    </row>
    <row r="53" spans="3:19" ht="49.5" x14ac:dyDescent="0.3">
      <c r="C53" s="10" t="s">
        <v>43</v>
      </c>
      <c r="D53" s="16"/>
      <c r="E53" s="12"/>
      <c r="F53" s="12"/>
      <c r="G53" s="12"/>
      <c r="H53" s="12"/>
      <c r="I53" s="12"/>
      <c r="J53" s="12"/>
      <c r="K53" s="12">
        <v>0</v>
      </c>
      <c r="L53" s="12"/>
      <c r="M53" s="12">
        <v>0</v>
      </c>
      <c r="N53" s="12"/>
      <c r="O53" s="12"/>
      <c r="P53" s="9"/>
      <c r="Q53" s="10">
        <f t="shared" si="3"/>
        <v>0</v>
      </c>
      <c r="R53" s="36"/>
      <c r="S53" s="36"/>
    </row>
    <row r="54" spans="3:19" ht="30" x14ac:dyDescent="0.3">
      <c r="C54" s="7" t="s">
        <v>44</v>
      </c>
      <c r="D54" s="11"/>
      <c r="E54" s="12"/>
      <c r="F54" s="12"/>
      <c r="G54" s="12"/>
      <c r="H54" s="12"/>
      <c r="I54" s="12"/>
      <c r="J54" s="12"/>
      <c r="K54" s="12">
        <v>0</v>
      </c>
      <c r="L54" s="12"/>
      <c r="M54" s="12">
        <v>0</v>
      </c>
      <c r="N54" s="12"/>
      <c r="O54" s="12"/>
      <c r="P54" s="9"/>
      <c r="Q54" s="7">
        <f t="shared" si="3"/>
        <v>0</v>
      </c>
      <c r="R54" s="36"/>
      <c r="S54" s="36"/>
    </row>
    <row r="55" spans="3:19" ht="33" x14ac:dyDescent="0.3">
      <c r="C55" s="10" t="s">
        <v>45</v>
      </c>
      <c r="D55" s="11"/>
      <c r="E55" s="12"/>
      <c r="F55" s="12"/>
      <c r="G55" s="12"/>
      <c r="H55" s="12"/>
      <c r="I55" s="12"/>
      <c r="J55" s="12"/>
      <c r="K55" s="12">
        <v>0</v>
      </c>
      <c r="L55" s="12"/>
      <c r="M55" s="12">
        <v>0</v>
      </c>
      <c r="N55" s="12"/>
      <c r="O55" s="12"/>
      <c r="P55" s="9"/>
      <c r="Q55" s="10">
        <f t="shared" si="3"/>
        <v>0</v>
      </c>
      <c r="R55" s="36"/>
      <c r="S55" s="36"/>
    </row>
    <row r="56" spans="3:19" ht="49.5" x14ac:dyDescent="0.3">
      <c r="C56" s="10" t="s">
        <v>46</v>
      </c>
      <c r="D56" s="11"/>
      <c r="E56" s="12"/>
      <c r="F56" s="12"/>
      <c r="G56" s="12"/>
      <c r="H56" s="12"/>
      <c r="I56" s="12"/>
      <c r="J56" s="12"/>
      <c r="K56" s="12">
        <v>0</v>
      </c>
      <c r="L56" s="12"/>
      <c r="M56" s="12">
        <v>0</v>
      </c>
      <c r="N56" s="12"/>
      <c r="O56" s="12"/>
      <c r="P56" s="9"/>
      <c r="Q56" s="10">
        <f t="shared" si="3"/>
        <v>0</v>
      </c>
      <c r="R56" s="36"/>
      <c r="S56" s="36"/>
    </row>
    <row r="57" spans="3:19" ht="49.5" x14ac:dyDescent="0.3">
      <c r="C57" s="10" t="s">
        <v>47</v>
      </c>
      <c r="D57" s="11"/>
      <c r="E57" s="12"/>
      <c r="F57" s="12"/>
      <c r="G57" s="12"/>
      <c r="H57" s="12"/>
      <c r="I57" s="12"/>
      <c r="J57" s="12"/>
      <c r="K57" s="12">
        <v>0</v>
      </c>
      <c r="L57" s="12"/>
      <c r="M57" s="12">
        <v>0</v>
      </c>
      <c r="N57" s="12"/>
      <c r="O57" s="12"/>
      <c r="P57" s="9"/>
      <c r="Q57" s="10">
        <f t="shared" si="3"/>
        <v>0</v>
      </c>
      <c r="R57" s="36"/>
      <c r="S57" s="36"/>
    </row>
    <row r="58" spans="3:19" ht="49.5" x14ac:dyDescent="0.3">
      <c r="C58" s="10" t="s">
        <v>48</v>
      </c>
      <c r="D58" s="11"/>
      <c r="E58" s="12"/>
      <c r="F58" s="12"/>
      <c r="G58" s="12"/>
      <c r="H58" s="12"/>
      <c r="I58" s="12"/>
      <c r="J58" s="12"/>
      <c r="K58" s="12">
        <v>0</v>
      </c>
      <c r="L58" s="12"/>
      <c r="M58" s="12">
        <v>0</v>
      </c>
      <c r="N58" s="12"/>
      <c r="O58" s="12"/>
      <c r="P58" s="9"/>
      <c r="Q58" s="10">
        <f t="shared" si="3"/>
        <v>0</v>
      </c>
      <c r="R58" s="36"/>
      <c r="S58" s="36"/>
    </row>
    <row r="59" spans="3:19" ht="49.5" x14ac:dyDescent="0.3">
      <c r="C59" s="10" t="s">
        <v>49</v>
      </c>
      <c r="D59" s="11"/>
      <c r="E59" s="12"/>
      <c r="F59" s="12"/>
      <c r="G59" s="12"/>
      <c r="H59" s="12"/>
      <c r="I59" s="12"/>
      <c r="J59" s="12"/>
      <c r="K59" s="12">
        <v>0</v>
      </c>
      <c r="L59" s="12"/>
      <c r="M59" s="12">
        <v>0</v>
      </c>
      <c r="N59" s="12"/>
      <c r="O59" s="12"/>
      <c r="P59" s="9"/>
      <c r="Q59" s="10">
        <f t="shared" si="3"/>
        <v>0</v>
      </c>
      <c r="R59" s="36"/>
      <c r="S59" s="36"/>
    </row>
    <row r="60" spans="3:19" ht="33" x14ac:dyDescent="0.3">
      <c r="C60" s="10" t="s">
        <v>50</v>
      </c>
      <c r="D60" s="11"/>
      <c r="E60" s="12"/>
      <c r="F60" s="12"/>
      <c r="G60" s="12"/>
      <c r="H60" s="12"/>
      <c r="I60" s="12"/>
      <c r="J60" s="12"/>
      <c r="K60" s="12">
        <v>0</v>
      </c>
      <c r="L60" s="12"/>
      <c r="M60" s="12">
        <v>0</v>
      </c>
      <c r="N60" s="12"/>
      <c r="O60" s="12"/>
      <c r="P60" s="9"/>
      <c r="Q60" s="10">
        <f t="shared" si="3"/>
        <v>0</v>
      </c>
      <c r="R60" s="36"/>
      <c r="S60" s="36"/>
    </row>
    <row r="61" spans="3:19" ht="49.5" x14ac:dyDescent="0.3">
      <c r="C61" s="10" t="s">
        <v>51</v>
      </c>
      <c r="D61" s="8"/>
      <c r="E61" s="12"/>
      <c r="F61" s="12"/>
      <c r="G61" s="12"/>
      <c r="H61" s="12"/>
      <c r="I61" s="12"/>
      <c r="J61" s="12"/>
      <c r="K61" s="12">
        <v>0</v>
      </c>
      <c r="L61" s="12"/>
      <c r="M61" s="12">
        <v>0</v>
      </c>
      <c r="N61" s="12"/>
      <c r="O61" s="12"/>
      <c r="P61" s="9"/>
      <c r="Q61" s="10">
        <f t="shared" si="3"/>
        <v>0</v>
      </c>
      <c r="R61" s="36"/>
      <c r="S61" s="36"/>
    </row>
    <row r="62" spans="3:19" ht="30" x14ac:dyDescent="0.3">
      <c r="C62" s="7" t="s">
        <v>28</v>
      </c>
      <c r="D62" s="8">
        <f>+D63+D64+D65+D66+D67+D68+D70</f>
        <v>13637674</v>
      </c>
      <c r="E62" s="15"/>
      <c r="F62" s="15"/>
      <c r="G62" s="15"/>
      <c r="H62" s="15">
        <f>+H68</f>
        <v>71607.600000000006</v>
      </c>
      <c r="I62" s="15">
        <f>+I68</f>
        <v>0</v>
      </c>
      <c r="J62" s="15">
        <v>0</v>
      </c>
      <c r="K62" s="15">
        <f>+K67</f>
        <v>303000</v>
      </c>
      <c r="L62" s="15">
        <f>+L67+L70</f>
        <v>202469.12</v>
      </c>
      <c r="M62" s="15">
        <f>+M67+M70+M64+M66</f>
        <v>4396112.08</v>
      </c>
      <c r="N62" s="15">
        <f>+N67+N70+N64+N66</f>
        <v>17204.400000000001</v>
      </c>
      <c r="O62" s="15">
        <f>+O67+O70+O64+O66</f>
        <v>1118735.6000000001</v>
      </c>
      <c r="P62" s="9">
        <f>+P67+P70+P64+P66+P63</f>
        <v>7242485.2599999998</v>
      </c>
      <c r="Q62" s="7">
        <f t="shared" si="3"/>
        <v>13351614.060000001</v>
      </c>
      <c r="R62" s="36"/>
      <c r="S62" s="36"/>
    </row>
    <row r="63" spans="3:19" x14ac:dyDescent="0.3">
      <c r="C63" s="10" t="s">
        <v>29</v>
      </c>
      <c r="D63" s="11">
        <v>800000</v>
      </c>
      <c r="E63" s="12"/>
      <c r="F63" s="12"/>
      <c r="G63" s="12"/>
      <c r="H63" s="12"/>
      <c r="I63" s="12"/>
      <c r="J63" s="12"/>
      <c r="K63" s="12">
        <v>0</v>
      </c>
      <c r="L63" s="12"/>
      <c r="M63" s="12"/>
      <c r="N63" s="12">
        <v>0</v>
      </c>
      <c r="O63" s="12"/>
      <c r="P63" s="9">
        <v>812225.79</v>
      </c>
      <c r="Q63" s="10">
        <f t="shared" si="3"/>
        <v>812225.79</v>
      </c>
      <c r="R63" s="36"/>
      <c r="S63" s="36"/>
    </row>
    <row r="64" spans="3:19" ht="33" x14ac:dyDescent="0.3">
      <c r="C64" s="10" t="s">
        <v>30</v>
      </c>
      <c r="D64" s="11">
        <v>350000</v>
      </c>
      <c r="E64" s="12"/>
      <c r="F64" s="12"/>
      <c r="G64" s="12"/>
      <c r="H64" s="12"/>
      <c r="I64" s="12"/>
      <c r="J64" s="12"/>
      <c r="K64" s="12">
        <v>0</v>
      </c>
      <c r="L64" s="12"/>
      <c r="M64" s="12">
        <v>1983987.08</v>
      </c>
      <c r="N64" s="12">
        <v>0</v>
      </c>
      <c r="O64" s="12">
        <v>330000</v>
      </c>
      <c r="P64" s="9">
        <v>26877.23</v>
      </c>
      <c r="Q64" s="10">
        <f t="shared" si="3"/>
        <v>2340864.31</v>
      </c>
      <c r="R64" s="36"/>
      <c r="S64" s="36"/>
    </row>
    <row r="65" spans="3:19" ht="33" x14ac:dyDescent="0.3">
      <c r="C65" s="10" t="s">
        <v>31</v>
      </c>
      <c r="D65" s="11">
        <v>172874</v>
      </c>
      <c r="E65" s="12"/>
      <c r="F65" s="12"/>
      <c r="G65" s="12"/>
      <c r="H65" s="12"/>
      <c r="I65" s="12"/>
      <c r="J65" s="12"/>
      <c r="K65" s="12">
        <v>0</v>
      </c>
      <c r="L65" s="12"/>
      <c r="M65" s="12">
        <v>0</v>
      </c>
      <c r="N65" s="12">
        <v>0</v>
      </c>
      <c r="O65" s="12"/>
      <c r="P65" s="9">
        <v>0</v>
      </c>
      <c r="Q65" s="10">
        <f t="shared" si="3"/>
        <v>0</v>
      </c>
      <c r="R65" s="36"/>
      <c r="S65" s="36"/>
    </row>
    <row r="66" spans="3:19" ht="49.5" x14ac:dyDescent="0.3">
      <c r="C66" s="10" t="s">
        <v>32</v>
      </c>
      <c r="D66" s="11">
        <v>11504800</v>
      </c>
      <c r="E66" s="12"/>
      <c r="F66" s="12"/>
      <c r="G66" s="12"/>
      <c r="H66" s="12"/>
      <c r="I66" s="12"/>
      <c r="J66" s="12"/>
      <c r="K66" s="12">
        <v>0</v>
      </c>
      <c r="L66" s="12"/>
      <c r="M66" s="12">
        <v>2412125</v>
      </c>
      <c r="N66" s="12">
        <v>0</v>
      </c>
      <c r="O66" s="12"/>
      <c r="P66" s="9">
        <v>6264410.2599999998</v>
      </c>
      <c r="Q66" s="10">
        <f t="shared" si="3"/>
        <v>8676535.2599999998</v>
      </c>
      <c r="R66" s="36"/>
      <c r="S66" s="36"/>
    </row>
    <row r="67" spans="3:19" ht="33" x14ac:dyDescent="0.3">
      <c r="C67" s="10" t="s">
        <v>33</v>
      </c>
      <c r="D67" s="11">
        <v>450000</v>
      </c>
      <c r="E67" s="12"/>
      <c r="F67" s="12"/>
      <c r="G67" s="12"/>
      <c r="H67" s="12"/>
      <c r="I67" s="12"/>
      <c r="J67" s="12"/>
      <c r="K67" s="12">
        <v>303000</v>
      </c>
      <c r="L67" s="12"/>
      <c r="M67" s="12">
        <v>0</v>
      </c>
      <c r="N67" s="12">
        <v>17204.400000000001</v>
      </c>
      <c r="O67" s="12">
        <v>50203.1</v>
      </c>
      <c r="P67" s="9">
        <v>138971.98000000001</v>
      </c>
      <c r="Q67" s="10">
        <f t="shared" si="3"/>
        <v>509379.48</v>
      </c>
      <c r="R67" s="36"/>
      <c r="S67" s="36"/>
    </row>
    <row r="68" spans="3:19" ht="33" x14ac:dyDescent="0.3">
      <c r="C68" s="10" t="s">
        <v>52</v>
      </c>
      <c r="D68" s="11">
        <v>50000</v>
      </c>
      <c r="E68" s="12"/>
      <c r="F68" s="12"/>
      <c r="G68" s="12"/>
      <c r="H68" s="12">
        <v>71607.600000000006</v>
      </c>
      <c r="I68" s="12"/>
      <c r="J68" s="12"/>
      <c r="K68" s="12"/>
      <c r="L68" s="12"/>
      <c r="M68" s="12">
        <v>0</v>
      </c>
      <c r="N68" s="12"/>
      <c r="O68" s="12">
        <v>0</v>
      </c>
      <c r="P68" s="9"/>
      <c r="Q68" s="10">
        <f t="shared" si="3"/>
        <v>71607.600000000006</v>
      </c>
      <c r="R68" s="36"/>
      <c r="S68" s="36"/>
    </row>
    <row r="69" spans="3:19" ht="33" x14ac:dyDescent="0.3">
      <c r="C69" s="10" t="s">
        <v>53</v>
      </c>
      <c r="D69" s="11">
        <v>0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>
        <v>0</v>
      </c>
      <c r="P69" s="9"/>
      <c r="Q69" s="10">
        <f t="shared" si="3"/>
        <v>0</v>
      </c>
      <c r="R69" s="36"/>
      <c r="S69" s="36"/>
    </row>
    <row r="70" spans="3:19" x14ac:dyDescent="0.3">
      <c r="C70" s="10" t="s">
        <v>34</v>
      </c>
      <c r="D70" s="11">
        <v>310000</v>
      </c>
      <c r="E70" s="12"/>
      <c r="F70" s="12"/>
      <c r="G70" s="12"/>
      <c r="H70" s="12"/>
      <c r="I70" s="12"/>
      <c r="J70" s="12"/>
      <c r="K70" s="12"/>
      <c r="L70" s="12">
        <v>202469.12</v>
      </c>
      <c r="M70" s="12"/>
      <c r="N70" s="12"/>
      <c r="O70" s="12">
        <v>738532.5</v>
      </c>
      <c r="P70" s="9"/>
      <c r="Q70" s="10">
        <f t="shared" si="3"/>
        <v>941001.62</v>
      </c>
      <c r="R70" s="36"/>
      <c r="S70" s="36"/>
    </row>
    <row r="71" spans="3:19" ht="49.5" x14ac:dyDescent="0.3">
      <c r="C71" s="10" t="s">
        <v>54</v>
      </c>
      <c r="D71" s="8">
        <v>0</v>
      </c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9"/>
      <c r="Q71" s="10">
        <f t="shared" si="3"/>
        <v>0</v>
      </c>
      <c r="R71" s="36"/>
      <c r="S71" s="36"/>
    </row>
    <row r="72" spans="3:19" x14ac:dyDescent="0.3">
      <c r="C72" s="7" t="s">
        <v>55</v>
      </c>
      <c r="D72" s="8">
        <v>500000</v>
      </c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9"/>
      <c r="Q72" s="7">
        <f t="shared" si="3"/>
        <v>0</v>
      </c>
      <c r="R72" s="36"/>
      <c r="S72" s="36"/>
    </row>
    <row r="73" spans="3:19" x14ac:dyDescent="0.3">
      <c r="C73" s="10" t="s">
        <v>56</v>
      </c>
      <c r="D73" s="11">
        <v>500000</v>
      </c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9"/>
      <c r="Q73" s="10">
        <f t="shared" si="3"/>
        <v>0</v>
      </c>
      <c r="R73" s="36"/>
      <c r="S73" s="36"/>
    </row>
    <row r="74" spans="3:19" x14ac:dyDescent="0.3">
      <c r="C74" s="10" t="s">
        <v>57</v>
      </c>
      <c r="D74" s="11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9"/>
      <c r="Q74" s="10">
        <f t="shared" si="3"/>
        <v>0</v>
      </c>
      <c r="R74" s="36"/>
      <c r="S74" s="36"/>
    </row>
    <row r="75" spans="3:19" ht="33" x14ac:dyDescent="0.3">
      <c r="C75" s="10" t="s">
        <v>58</v>
      </c>
      <c r="D75" s="11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9"/>
      <c r="Q75" s="10">
        <f t="shared" si="3"/>
        <v>0</v>
      </c>
      <c r="R75" s="36"/>
      <c r="S75" s="36"/>
    </row>
    <row r="76" spans="3:19" ht="66" x14ac:dyDescent="0.3">
      <c r="C76" s="10" t="s">
        <v>59</v>
      </c>
      <c r="D76" s="11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9"/>
      <c r="Q76" s="10">
        <f t="shared" si="3"/>
        <v>0</v>
      </c>
      <c r="R76" s="36"/>
      <c r="S76" s="36"/>
    </row>
    <row r="77" spans="3:19" ht="45" x14ac:dyDescent="0.3">
      <c r="C77" s="7" t="s">
        <v>60</v>
      </c>
      <c r="D77" s="16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9"/>
      <c r="Q77" s="7">
        <f t="shared" si="3"/>
        <v>0</v>
      </c>
      <c r="R77" s="36"/>
      <c r="S77" s="36"/>
    </row>
    <row r="78" spans="3:19" ht="33" x14ac:dyDescent="0.3">
      <c r="C78" s="10" t="s">
        <v>61</v>
      </c>
      <c r="D78" s="11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9"/>
      <c r="Q78" s="10">
        <f t="shared" si="3"/>
        <v>0</v>
      </c>
      <c r="R78" s="36"/>
      <c r="S78" s="36"/>
    </row>
    <row r="79" spans="3:19" ht="49.5" x14ac:dyDescent="0.3">
      <c r="C79" s="10" t="s">
        <v>62</v>
      </c>
      <c r="D79" s="11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9"/>
      <c r="Q79" s="10">
        <f t="shared" si="3"/>
        <v>0</v>
      </c>
      <c r="R79" s="36"/>
      <c r="S79" s="36"/>
    </row>
    <row r="80" spans="3:19" x14ac:dyDescent="0.3">
      <c r="C80" s="7" t="s">
        <v>63</v>
      </c>
      <c r="D80" s="11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9"/>
      <c r="Q80" s="7">
        <f t="shared" si="3"/>
        <v>0</v>
      </c>
      <c r="R80" s="36"/>
      <c r="S80" s="36"/>
    </row>
    <row r="81" spans="3:19" ht="33" x14ac:dyDescent="0.3">
      <c r="C81" s="10" t="s">
        <v>64</v>
      </c>
      <c r="D81" s="11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9"/>
      <c r="Q81" s="10">
        <f t="shared" si="3"/>
        <v>0</v>
      </c>
      <c r="R81" s="36"/>
      <c r="S81" s="36"/>
    </row>
    <row r="82" spans="3:19" ht="33" x14ac:dyDescent="0.3">
      <c r="C82" s="10" t="s">
        <v>65</v>
      </c>
      <c r="D82" s="11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9"/>
      <c r="Q82" s="10">
        <f t="shared" si="3"/>
        <v>0</v>
      </c>
      <c r="R82" s="36"/>
      <c r="S82" s="36"/>
    </row>
    <row r="83" spans="3:19" ht="49.5" x14ac:dyDescent="0.3">
      <c r="C83" s="10" t="s">
        <v>66</v>
      </c>
      <c r="D83" s="11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9"/>
      <c r="Q83" s="10">
        <f t="shared" si="3"/>
        <v>0</v>
      </c>
      <c r="R83" s="36"/>
      <c r="S83" s="36"/>
    </row>
    <row r="84" spans="3:19" x14ac:dyDescent="0.3">
      <c r="C84" s="17" t="s">
        <v>35</v>
      </c>
      <c r="D84" s="18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9"/>
      <c r="Q84" s="17">
        <f t="shared" ref="Q84:Q96" si="6">SUM(E84:P84)</f>
        <v>0</v>
      </c>
      <c r="R84" s="36"/>
      <c r="S84" s="36"/>
    </row>
    <row r="85" spans="3:19" x14ac:dyDescent="0.3">
      <c r="C85" s="19"/>
      <c r="D85" s="20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9"/>
      <c r="Q85" s="19">
        <f t="shared" si="6"/>
        <v>0</v>
      </c>
      <c r="R85" s="36"/>
      <c r="S85" s="36"/>
    </row>
    <row r="86" spans="3:19" x14ac:dyDescent="0.3">
      <c r="C86" s="7" t="s">
        <v>67</v>
      </c>
      <c r="D86" s="16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9"/>
      <c r="Q86" s="7">
        <f t="shared" si="6"/>
        <v>0</v>
      </c>
      <c r="R86" s="36"/>
      <c r="S86" s="36"/>
    </row>
    <row r="87" spans="3:19" ht="30" x14ac:dyDescent="0.3">
      <c r="C87" s="7" t="s">
        <v>68</v>
      </c>
      <c r="D87" s="16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9"/>
      <c r="Q87" s="7">
        <f t="shared" si="6"/>
        <v>0</v>
      </c>
      <c r="R87" s="36"/>
      <c r="S87" s="36"/>
    </row>
    <row r="88" spans="3:19" ht="33" x14ac:dyDescent="0.3">
      <c r="C88" s="10" t="s">
        <v>69</v>
      </c>
      <c r="D88" s="11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9"/>
      <c r="Q88" s="10">
        <f t="shared" si="6"/>
        <v>0</v>
      </c>
      <c r="R88" s="36"/>
      <c r="S88" s="36"/>
    </row>
    <row r="89" spans="3:19" ht="33" x14ac:dyDescent="0.3">
      <c r="C89" s="10" t="s">
        <v>70</v>
      </c>
      <c r="D89" s="11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9"/>
      <c r="Q89" s="10">
        <f t="shared" si="6"/>
        <v>0</v>
      </c>
      <c r="R89" s="36"/>
      <c r="S89" s="36"/>
    </row>
    <row r="90" spans="3:19" x14ac:dyDescent="0.3">
      <c r="C90" s="7" t="s">
        <v>71</v>
      </c>
      <c r="D90" s="16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9"/>
      <c r="Q90" s="7">
        <f t="shared" si="6"/>
        <v>0</v>
      </c>
      <c r="R90" s="36"/>
      <c r="S90" s="36"/>
    </row>
    <row r="91" spans="3:19" ht="33" x14ac:dyDescent="0.3">
      <c r="C91" s="10" t="s">
        <v>72</v>
      </c>
      <c r="D91" s="11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9"/>
      <c r="Q91" s="10">
        <f t="shared" si="6"/>
        <v>0</v>
      </c>
      <c r="R91" s="36"/>
      <c r="S91" s="36"/>
    </row>
    <row r="92" spans="3:19" ht="33" x14ac:dyDescent="0.3">
      <c r="C92" s="10" t="s">
        <v>73</v>
      </c>
      <c r="D92" s="11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9"/>
      <c r="Q92" s="10">
        <f t="shared" si="6"/>
        <v>0</v>
      </c>
      <c r="R92" s="36"/>
      <c r="S92" s="36"/>
    </row>
    <row r="93" spans="3:19" ht="30" x14ac:dyDescent="0.3">
      <c r="C93" s="7" t="s">
        <v>74</v>
      </c>
      <c r="D93" s="16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9"/>
      <c r="Q93" s="7">
        <f t="shared" si="6"/>
        <v>0</v>
      </c>
      <c r="R93" s="36"/>
      <c r="S93" s="36"/>
    </row>
    <row r="94" spans="3:19" ht="33" x14ac:dyDescent="0.3">
      <c r="C94" s="10" t="s">
        <v>75</v>
      </c>
      <c r="D94" s="11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9"/>
      <c r="Q94" s="10">
        <f t="shared" si="6"/>
        <v>0</v>
      </c>
      <c r="R94" s="36"/>
      <c r="S94" s="36"/>
    </row>
    <row r="95" spans="3:19" ht="30" x14ac:dyDescent="0.3">
      <c r="C95" s="17" t="s">
        <v>76</v>
      </c>
      <c r="D95" s="18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9"/>
      <c r="Q95" s="17">
        <f t="shared" si="6"/>
        <v>0</v>
      </c>
      <c r="R95" s="36"/>
      <c r="S95" s="36"/>
    </row>
    <row r="96" spans="3:19" ht="17.25" thickBot="1" x14ac:dyDescent="0.35">
      <c r="C96" s="21"/>
      <c r="D96" s="22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4"/>
      <c r="Q96" s="21">
        <f t="shared" si="6"/>
        <v>0</v>
      </c>
      <c r="R96" s="36"/>
      <c r="S96" s="36"/>
    </row>
    <row r="97" spans="3:19" ht="33.75" thickBot="1" x14ac:dyDescent="0.35">
      <c r="C97" s="25" t="s">
        <v>77</v>
      </c>
      <c r="D97" s="26">
        <f>+D20+D26+D36+D46+D62+D72</f>
        <v>695776982</v>
      </c>
      <c r="E97" s="26">
        <f t="shared" ref="E97:J97" si="7">+E20+E26+E36+E46+E62</f>
        <v>22709720.07</v>
      </c>
      <c r="F97" s="26">
        <f t="shared" si="7"/>
        <v>51759591.150000006</v>
      </c>
      <c r="G97" s="26">
        <f>+G20+G26+G36+G46+G62</f>
        <v>33345136.940000001</v>
      </c>
      <c r="H97" s="26">
        <f>+H20+H26+H46+H62</f>
        <v>43947413.789999999</v>
      </c>
      <c r="I97" s="26">
        <f t="shared" si="7"/>
        <v>49565163.370000005</v>
      </c>
      <c r="J97" s="26">
        <f t="shared" si="7"/>
        <v>56318568.890000001</v>
      </c>
      <c r="K97" s="26">
        <f t="shared" ref="K97:P97" si="8">+K20+K26+K36+K46+K62</f>
        <v>43579182.219999999</v>
      </c>
      <c r="L97" s="26">
        <f t="shared" si="8"/>
        <v>48186566.18</v>
      </c>
      <c r="M97" s="26">
        <f t="shared" si="8"/>
        <v>58238086.989999995</v>
      </c>
      <c r="N97" s="26">
        <f t="shared" si="8"/>
        <v>52197018.539999999</v>
      </c>
      <c r="O97" s="26">
        <f t="shared" si="8"/>
        <v>128369892.22</v>
      </c>
      <c r="P97" s="27">
        <f t="shared" si="8"/>
        <v>139635684.16</v>
      </c>
      <c r="Q97" s="28">
        <f>SUM(E97:P97)</f>
        <v>727852024.51999998</v>
      </c>
      <c r="R97" s="33"/>
      <c r="S97" s="36"/>
    </row>
    <row r="98" spans="3:19" ht="18.75" x14ac:dyDescent="0.3">
      <c r="C98" s="31" t="s">
        <v>78</v>
      </c>
      <c r="O98" s="36"/>
      <c r="P98" s="36"/>
      <c r="Q98" s="36"/>
      <c r="R98" s="37"/>
    </row>
    <row r="99" spans="3:19" x14ac:dyDescent="0.3">
      <c r="C99" s="41" t="s">
        <v>80</v>
      </c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38"/>
      <c r="P99" s="38"/>
      <c r="Q99" s="39"/>
    </row>
    <row r="100" spans="3:19" x14ac:dyDescent="0.3">
      <c r="C100" s="41" t="s">
        <v>81</v>
      </c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33"/>
      <c r="P100" s="33"/>
      <c r="Q100" s="34"/>
    </row>
    <row r="101" spans="3:19" x14ac:dyDescent="0.3">
      <c r="C101" s="41" t="s">
        <v>79</v>
      </c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33"/>
      <c r="P101" s="33"/>
      <c r="Q101" s="34"/>
    </row>
    <row r="102" spans="3:19" x14ac:dyDescent="0.3">
      <c r="C102" s="41" t="s">
        <v>82</v>
      </c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33"/>
      <c r="P102" s="33"/>
      <c r="Q102" s="34"/>
    </row>
    <row r="103" spans="3:19" x14ac:dyDescent="0.3">
      <c r="C103" s="41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33"/>
      <c r="P103" s="33"/>
      <c r="Q103" s="34"/>
    </row>
    <row r="104" spans="3:19" x14ac:dyDescent="0.3">
      <c r="C104" s="41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33"/>
      <c r="P104" s="33"/>
      <c r="Q104" s="34"/>
    </row>
    <row r="105" spans="3:19" x14ac:dyDescent="0.3">
      <c r="C105" s="41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33"/>
      <c r="P105" s="33"/>
      <c r="Q105" s="34"/>
    </row>
    <row r="106" spans="3:19" x14ac:dyDescent="0.3">
      <c r="C106" s="41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33"/>
      <c r="P106" s="33"/>
      <c r="Q106" s="34"/>
    </row>
    <row r="108" spans="3:19" x14ac:dyDescent="0.3">
      <c r="Q108" s="36"/>
    </row>
    <row r="109" spans="3:19" x14ac:dyDescent="0.3"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</row>
    <row r="110" spans="3:19" x14ac:dyDescent="0.3"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</row>
  </sheetData>
  <mergeCells count="5">
    <mergeCell ref="C11:D11"/>
    <mergeCell ref="C12:Q12"/>
    <mergeCell ref="C13:Q13"/>
    <mergeCell ref="C14:Q14"/>
    <mergeCell ref="C15:Q15"/>
  </mergeCells>
  <pageMargins left="0.27559055118110237" right="0.17" top="0.15748031496062992" bottom="0.38" header="0.15748031496062992" footer="0.31496062992125984"/>
  <pageSetup scale="55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1:AD110"/>
  <sheetViews>
    <sheetView tabSelected="1" workbookViewId="0">
      <selection activeCell="Q103" sqref="Q103"/>
    </sheetView>
  </sheetViews>
  <sheetFormatPr baseColWidth="10" defaultColWidth="9.140625" defaultRowHeight="16.5" x14ac:dyDescent="0.3"/>
  <cols>
    <col min="1" max="1" width="0.7109375" style="30" customWidth="1"/>
    <col min="2" max="2" width="9.140625" style="30"/>
    <col min="3" max="3" width="40" style="30" customWidth="1"/>
    <col min="4" max="4" width="16.5703125" style="30" bestFit="1" customWidth="1"/>
    <col min="5" max="5" width="16.42578125" style="30" customWidth="1"/>
    <col min="6" max="6" width="17.140625" style="30" customWidth="1"/>
    <col min="7" max="7" width="15.7109375" style="30" customWidth="1"/>
    <col min="8" max="8" width="17.140625" style="30" customWidth="1"/>
    <col min="9" max="9" width="16" style="30" customWidth="1"/>
    <col min="10" max="10" width="15.85546875" style="30" customWidth="1"/>
    <col min="11" max="11" width="16.42578125" style="30" customWidth="1"/>
    <col min="12" max="12" width="16.140625" style="30" customWidth="1"/>
    <col min="13" max="13" width="18.7109375" style="30" customWidth="1"/>
    <col min="14" max="14" width="16.28515625" style="30" customWidth="1"/>
    <col min="15" max="15" width="16.5703125" style="30" customWidth="1"/>
    <col min="16" max="16" width="17" style="30" customWidth="1"/>
    <col min="17" max="17" width="19.7109375" style="30" customWidth="1"/>
    <col min="18" max="18" width="16.5703125" style="30" customWidth="1"/>
    <col min="19" max="19" width="21" style="30" customWidth="1"/>
    <col min="20" max="21" width="6" style="30" bestFit="1" customWidth="1"/>
    <col min="22" max="27" width="6.140625" style="30" bestFit="1" customWidth="1"/>
    <col min="28" max="29" width="7" style="30" bestFit="1" customWidth="1"/>
    <col min="30" max="16384" width="9.140625" style="30"/>
  </cols>
  <sheetData>
    <row r="11" spans="3:29" ht="18.75" x14ac:dyDescent="0.3">
      <c r="C11" s="43"/>
      <c r="D11" s="43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R11" s="31"/>
    </row>
    <row r="12" spans="3:29" ht="18.75" customHeight="1" x14ac:dyDescent="0.3"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</row>
    <row r="13" spans="3:29" ht="18.75" customHeight="1" x14ac:dyDescent="0.3">
      <c r="C13" s="43" t="s">
        <v>100</v>
      </c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</row>
    <row r="14" spans="3:29" ht="15.75" customHeight="1" x14ac:dyDescent="0.3">
      <c r="C14" s="44" t="s">
        <v>83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</row>
    <row r="15" spans="3:29" x14ac:dyDescent="0.3">
      <c r="C15" s="45" t="s">
        <v>86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1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</row>
    <row r="16" spans="3:29" x14ac:dyDescent="0.3">
      <c r="R16" s="32"/>
    </row>
    <row r="17" spans="3:30" ht="17.25" thickBot="1" x14ac:dyDescent="0.35">
      <c r="R17" s="32"/>
    </row>
    <row r="18" spans="3:30" ht="26.25" customHeight="1" thickBot="1" x14ac:dyDescent="0.35">
      <c r="C18" s="1" t="s">
        <v>0</v>
      </c>
      <c r="D18" s="2" t="s">
        <v>84</v>
      </c>
      <c r="E18" s="2" t="s">
        <v>87</v>
      </c>
      <c r="F18" s="2" t="s">
        <v>88</v>
      </c>
      <c r="G18" s="2" t="s">
        <v>89</v>
      </c>
      <c r="H18" s="2" t="s">
        <v>90</v>
      </c>
      <c r="I18" s="2" t="s">
        <v>91</v>
      </c>
      <c r="J18" s="2" t="s">
        <v>92</v>
      </c>
      <c r="K18" s="2" t="s">
        <v>93</v>
      </c>
      <c r="L18" s="2" t="s">
        <v>94</v>
      </c>
      <c r="M18" s="2" t="s">
        <v>95</v>
      </c>
      <c r="N18" s="2" t="s">
        <v>96</v>
      </c>
      <c r="O18" s="2" t="s">
        <v>97</v>
      </c>
      <c r="P18" s="3" t="s">
        <v>99</v>
      </c>
      <c r="Q18" s="1" t="s">
        <v>85</v>
      </c>
      <c r="R18" s="32"/>
      <c r="AB18" s="33"/>
      <c r="AC18" s="33"/>
    </row>
    <row r="19" spans="3:30" x14ac:dyDescent="0.3">
      <c r="C19" s="4" t="s">
        <v>1</v>
      </c>
      <c r="D19" s="5">
        <f>+D20+D26+D36+D46+D62+D72+67000000</f>
        <v>762776982</v>
      </c>
      <c r="E19" s="5">
        <f t="shared" ref="E19:P19" si="0">+E20+E26+E36+E46+E62+E72</f>
        <v>22709720.07</v>
      </c>
      <c r="F19" s="5">
        <f t="shared" si="0"/>
        <v>51759591.150000006</v>
      </c>
      <c r="G19" s="5">
        <f t="shared" si="0"/>
        <v>33345136.940000001</v>
      </c>
      <c r="H19" s="5">
        <f t="shared" si="0"/>
        <v>43947413.789999999</v>
      </c>
      <c r="I19" s="5">
        <f t="shared" si="0"/>
        <v>49565163.370000005</v>
      </c>
      <c r="J19" s="5">
        <f t="shared" si="0"/>
        <v>56318568.890000001</v>
      </c>
      <c r="K19" s="5">
        <f t="shared" si="0"/>
        <v>43579182.219999999</v>
      </c>
      <c r="L19" s="5">
        <f t="shared" si="0"/>
        <v>48186566.18</v>
      </c>
      <c r="M19" s="5">
        <f t="shared" si="0"/>
        <v>58238086.989999995</v>
      </c>
      <c r="N19" s="5">
        <f t="shared" si="0"/>
        <v>52197018.539999999</v>
      </c>
      <c r="O19" s="5">
        <f t="shared" si="0"/>
        <v>128369892.22</v>
      </c>
      <c r="P19" s="6">
        <f t="shared" si="0"/>
        <v>139635684.16</v>
      </c>
      <c r="Q19" s="46">
        <f>SUM(E19:P19)</f>
        <v>727852024.51999998</v>
      </c>
      <c r="T19" s="34"/>
      <c r="V19" s="34"/>
      <c r="W19" s="34"/>
      <c r="X19" s="34"/>
      <c r="Y19" s="34"/>
      <c r="Z19" s="34"/>
      <c r="AA19" s="34"/>
      <c r="AB19" s="34"/>
      <c r="AC19" s="34"/>
    </row>
    <row r="20" spans="3:30" ht="30" x14ac:dyDescent="0.3">
      <c r="C20" s="7" t="s">
        <v>2</v>
      </c>
      <c r="D20" s="8">
        <f t="shared" ref="D20:P20" si="1">+D21+D22+D23+D24+D25</f>
        <v>318764251</v>
      </c>
      <c r="E20" s="8">
        <f t="shared" si="1"/>
        <v>22709720.07</v>
      </c>
      <c r="F20" s="8">
        <f t="shared" si="1"/>
        <v>22843148.32</v>
      </c>
      <c r="G20" s="8">
        <f t="shared" si="1"/>
        <v>24989386.150000002</v>
      </c>
      <c r="H20" s="8">
        <f t="shared" si="1"/>
        <v>24795386.120000001</v>
      </c>
      <c r="I20" s="8">
        <f t="shared" si="1"/>
        <v>35509834.920000002</v>
      </c>
      <c r="J20" s="8">
        <f t="shared" si="1"/>
        <v>26245074.079999998</v>
      </c>
      <c r="K20" s="8">
        <f t="shared" si="1"/>
        <v>29384917.43</v>
      </c>
      <c r="L20" s="8">
        <f t="shared" si="1"/>
        <v>29776419.879999999</v>
      </c>
      <c r="M20" s="8">
        <f t="shared" si="1"/>
        <v>31536238.459999997</v>
      </c>
      <c r="N20" s="8">
        <f t="shared" si="1"/>
        <v>32841532.559999999</v>
      </c>
      <c r="O20" s="8">
        <f t="shared" si="1"/>
        <v>65563739.5</v>
      </c>
      <c r="P20" s="9">
        <f t="shared" si="1"/>
        <v>68475260.950000003</v>
      </c>
      <c r="Q20" s="47">
        <f t="shared" ref="Q20:Q83" si="2">SUM(E20:P20)</f>
        <v>414670658.44</v>
      </c>
      <c r="T20" s="35"/>
      <c r="AD20" s="34"/>
    </row>
    <row r="21" spans="3:30" x14ac:dyDescent="0.3">
      <c r="C21" s="10" t="s">
        <v>3</v>
      </c>
      <c r="D21" s="11">
        <v>272982556</v>
      </c>
      <c r="E21" s="12">
        <v>19322729.550000001</v>
      </c>
      <c r="F21" s="12">
        <v>19380364.079999998</v>
      </c>
      <c r="G21" s="12">
        <v>21265730.460000001</v>
      </c>
      <c r="H21" s="12">
        <v>21097459.140000001</v>
      </c>
      <c r="I21" s="12">
        <v>30396365.780000001</v>
      </c>
      <c r="J21" s="12">
        <v>22421593.469999999</v>
      </c>
      <c r="K21" s="12">
        <v>25115038.609999999</v>
      </c>
      <c r="L21" s="12">
        <v>25442666.530000001</v>
      </c>
      <c r="M21" s="12">
        <v>26950290.559999999</v>
      </c>
      <c r="N21" s="12">
        <v>28444844.390000001</v>
      </c>
      <c r="O21" s="12">
        <v>59634471.799999997</v>
      </c>
      <c r="P21" s="9">
        <v>37480325.579999998</v>
      </c>
      <c r="Q21" s="48">
        <f t="shared" si="2"/>
        <v>336951879.94999999</v>
      </c>
      <c r="R21" s="36"/>
    </row>
    <row r="22" spans="3:30" x14ac:dyDescent="0.3">
      <c r="C22" s="10" t="s">
        <v>4</v>
      </c>
      <c r="D22" s="11">
        <v>7681435</v>
      </c>
      <c r="E22" s="12">
        <v>459391.64</v>
      </c>
      <c r="F22" s="12">
        <v>444391.64</v>
      </c>
      <c r="G22" s="12">
        <v>459391.64</v>
      </c>
      <c r="H22" s="12">
        <v>459391.64</v>
      </c>
      <c r="I22" s="12">
        <v>459391.64</v>
      </c>
      <c r="J22" s="12">
        <v>426291.06</v>
      </c>
      <c r="K22" s="12">
        <v>471291.06</v>
      </c>
      <c r="L22" s="12">
        <v>471291.06</v>
      </c>
      <c r="M22" s="12">
        <v>471291.06</v>
      </c>
      <c r="N22" s="12">
        <v>471291.06</v>
      </c>
      <c r="O22" s="12">
        <v>486291.06</v>
      </c>
      <c r="P22" s="9">
        <v>26182848.390000001</v>
      </c>
      <c r="Q22" s="48">
        <f t="shared" si="2"/>
        <v>31262552.949999999</v>
      </c>
      <c r="R22" s="36"/>
      <c r="S22" s="36"/>
    </row>
    <row r="23" spans="3:30" ht="33" x14ac:dyDescent="0.3">
      <c r="C23" s="10" t="s">
        <v>36</v>
      </c>
      <c r="D23" s="11">
        <v>600000</v>
      </c>
      <c r="E23" s="12">
        <v>0</v>
      </c>
      <c r="F23" s="12">
        <v>82500</v>
      </c>
      <c r="G23" s="12">
        <v>41250</v>
      </c>
      <c r="H23" s="12">
        <v>41250</v>
      </c>
      <c r="I23" s="12">
        <v>41250</v>
      </c>
      <c r="J23" s="12">
        <v>3397189.55</v>
      </c>
      <c r="K23" s="12">
        <v>0</v>
      </c>
      <c r="L23" s="12">
        <v>0</v>
      </c>
      <c r="M23" s="12">
        <v>0</v>
      </c>
      <c r="N23" s="12">
        <v>0</v>
      </c>
      <c r="O23" s="12"/>
      <c r="P23" s="9"/>
      <c r="Q23" s="48">
        <f t="shared" si="2"/>
        <v>3603439.55</v>
      </c>
      <c r="R23" s="36"/>
      <c r="S23" s="36"/>
    </row>
    <row r="24" spans="3:30" ht="33" x14ac:dyDescent="0.3">
      <c r="C24" s="10" t="s">
        <v>5</v>
      </c>
      <c r="D24" s="11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/>
      <c r="K24" s="12">
        <v>0</v>
      </c>
      <c r="L24" s="12">
        <v>0</v>
      </c>
      <c r="M24" s="12">
        <v>0</v>
      </c>
      <c r="N24" s="12">
        <v>0</v>
      </c>
      <c r="O24" s="12"/>
      <c r="P24" s="9"/>
      <c r="Q24" s="48">
        <f t="shared" si="2"/>
        <v>0</v>
      </c>
      <c r="R24" s="36"/>
      <c r="S24" s="36"/>
    </row>
    <row r="25" spans="3:30" ht="33" x14ac:dyDescent="0.3">
      <c r="C25" s="10" t="s">
        <v>6</v>
      </c>
      <c r="D25" s="11">
        <v>37500260</v>
      </c>
      <c r="E25" s="12">
        <v>2927598.88</v>
      </c>
      <c r="F25" s="12">
        <v>2935892.6</v>
      </c>
      <c r="G25" s="12">
        <v>3223014.05</v>
      </c>
      <c r="H25" s="12">
        <v>3197285.34</v>
      </c>
      <c r="I25" s="12">
        <v>4612827.5</v>
      </c>
      <c r="J25" s="12">
        <v>0</v>
      </c>
      <c r="K25" s="12">
        <v>3798587.76</v>
      </c>
      <c r="L25" s="12">
        <v>3862462.29</v>
      </c>
      <c r="M25" s="12">
        <v>4114656.84</v>
      </c>
      <c r="N25" s="12">
        <v>3925397.11</v>
      </c>
      <c r="O25" s="12">
        <v>5442976.6399999997</v>
      </c>
      <c r="P25" s="9">
        <v>4812086.9800000004</v>
      </c>
      <c r="Q25" s="48">
        <f t="shared" si="2"/>
        <v>42852785.989999995</v>
      </c>
      <c r="R25" s="36"/>
      <c r="S25" s="36"/>
    </row>
    <row r="26" spans="3:30" ht="30" x14ac:dyDescent="0.3">
      <c r="C26" s="7" t="s">
        <v>7</v>
      </c>
      <c r="D26" s="8">
        <f>+D27+D28+D29+D30+D31+D32+D33+D34+D35</f>
        <v>37182219</v>
      </c>
      <c r="E26" s="8">
        <f t="shared" ref="E26:O26" si="3">+E27+E28+E29+E30+E31+E32+E33+E34+E35</f>
        <v>0</v>
      </c>
      <c r="F26" s="8">
        <f t="shared" si="3"/>
        <v>1099985.03</v>
      </c>
      <c r="G26" s="8">
        <f t="shared" si="3"/>
        <v>1802096.73</v>
      </c>
      <c r="H26" s="8">
        <f>+H27+H31+H34+H30</f>
        <v>1737217.97</v>
      </c>
      <c r="I26" s="8">
        <f t="shared" si="3"/>
        <v>1343119.27</v>
      </c>
      <c r="J26" s="8">
        <f t="shared" si="3"/>
        <v>1896915.23</v>
      </c>
      <c r="K26" s="8">
        <f t="shared" si="3"/>
        <v>991322.03</v>
      </c>
      <c r="L26" s="8">
        <f t="shared" si="3"/>
        <v>1448745.98</v>
      </c>
      <c r="M26" s="8">
        <f t="shared" si="3"/>
        <v>4024797.2800000003</v>
      </c>
      <c r="N26" s="8">
        <f t="shared" si="3"/>
        <v>1823261.1199999999</v>
      </c>
      <c r="O26" s="8">
        <f t="shared" si="3"/>
        <v>3035486.06</v>
      </c>
      <c r="P26" s="9">
        <f>+P27+P28+P29+P30+P31+P32+P33+P34+P35</f>
        <v>6472568.6600000001</v>
      </c>
      <c r="Q26" s="47">
        <f t="shared" si="2"/>
        <v>25675515.359999999</v>
      </c>
      <c r="R26" s="36"/>
      <c r="S26" s="36"/>
    </row>
    <row r="27" spans="3:30" x14ac:dyDescent="0.3">
      <c r="C27" s="10" t="s">
        <v>8</v>
      </c>
      <c r="D27" s="13">
        <v>9629478</v>
      </c>
      <c r="E27" s="12"/>
      <c r="F27" s="12">
        <v>908371.39</v>
      </c>
      <c r="G27" s="12">
        <v>1542516.73</v>
      </c>
      <c r="H27" s="12">
        <v>1334219.47</v>
      </c>
      <c r="I27" s="12">
        <v>659065.4</v>
      </c>
      <c r="J27" s="12">
        <v>980631.9</v>
      </c>
      <c r="K27" s="12">
        <v>678036.27</v>
      </c>
      <c r="L27" s="12">
        <v>510941.64</v>
      </c>
      <c r="M27" s="12">
        <v>695719.43</v>
      </c>
      <c r="N27" s="12">
        <v>1036850.48</v>
      </c>
      <c r="O27" s="12">
        <v>2474863.06</v>
      </c>
      <c r="P27" s="9">
        <v>1269628.82</v>
      </c>
      <c r="Q27" s="48">
        <f t="shared" si="2"/>
        <v>12090844.59</v>
      </c>
      <c r="R27" s="36"/>
      <c r="S27" s="36"/>
    </row>
    <row r="28" spans="3:30" ht="33" x14ac:dyDescent="0.3">
      <c r="C28" s="10" t="s">
        <v>9</v>
      </c>
      <c r="D28" s="11">
        <v>2340160</v>
      </c>
      <c r="E28" s="12"/>
      <c r="F28" s="12">
        <v>0</v>
      </c>
      <c r="G28" s="12">
        <v>0</v>
      </c>
      <c r="H28" s="12">
        <v>0</v>
      </c>
      <c r="I28" s="12">
        <v>527254.27</v>
      </c>
      <c r="J28" s="12">
        <v>16983.330000000002</v>
      </c>
      <c r="K28" s="12">
        <v>0</v>
      </c>
      <c r="L28" s="12">
        <v>5605</v>
      </c>
      <c r="M28" s="12">
        <v>556842</v>
      </c>
      <c r="N28" s="12">
        <v>0</v>
      </c>
      <c r="O28" s="12">
        <v>0</v>
      </c>
      <c r="P28" s="9">
        <v>542222.56999999995</v>
      </c>
      <c r="Q28" s="48">
        <f t="shared" si="2"/>
        <v>1648907.17</v>
      </c>
      <c r="R28" s="36"/>
      <c r="S28" s="36"/>
    </row>
    <row r="29" spans="3:30" x14ac:dyDescent="0.3">
      <c r="C29" s="10" t="s">
        <v>10</v>
      </c>
      <c r="D29" s="11">
        <v>2624000</v>
      </c>
      <c r="E29" s="12"/>
      <c r="F29" s="12">
        <v>0</v>
      </c>
      <c r="G29" s="12">
        <v>0</v>
      </c>
      <c r="H29" s="12" t="s">
        <v>98</v>
      </c>
      <c r="I29" s="12">
        <v>0</v>
      </c>
      <c r="J29" s="12">
        <v>0</v>
      </c>
      <c r="K29" s="12">
        <v>0</v>
      </c>
      <c r="L29" s="12">
        <v>0</v>
      </c>
      <c r="M29" s="12">
        <v>190500</v>
      </c>
      <c r="N29" s="12">
        <v>0</v>
      </c>
      <c r="O29" s="12">
        <v>0</v>
      </c>
      <c r="P29" s="9">
        <v>178300</v>
      </c>
      <c r="Q29" s="48">
        <f t="shared" si="2"/>
        <v>368800</v>
      </c>
      <c r="R29" s="36"/>
      <c r="S29" s="36"/>
    </row>
    <row r="30" spans="3:30" ht="18" customHeight="1" x14ac:dyDescent="0.3">
      <c r="C30" s="10" t="s">
        <v>11</v>
      </c>
      <c r="D30" s="11">
        <v>869798</v>
      </c>
      <c r="E30" s="12"/>
      <c r="F30" s="12">
        <v>0</v>
      </c>
      <c r="G30" s="12">
        <v>0</v>
      </c>
      <c r="H30" s="12">
        <v>122400</v>
      </c>
      <c r="I30" s="12">
        <v>0</v>
      </c>
      <c r="J30" s="12">
        <v>447700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9">
        <v>0</v>
      </c>
      <c r="Q30" s="48">
        <f t="shared" si="2"/>
        <v>570100</v>
      </c>
      <c r="R30" s="36"/>
      <c r="S30" s="36"/>
    </row>
    <row r="31" spans="3:30" x14ac:dyDescent="0.3">
      <c r="C31" s="10" t="s">
        <v>12</v>
      </c>
      <c r="D31" s="11">
        <v>4278181</v>
      </c>
      <c r="E31" s="12"/>
      <c r="F31" s="12">
        <v>166029.54</v>
      </c>
      <c r="G31" s="12">
        <v>105000</v>
      </c>
      <c r="H31" s="12">
        <v>169000</v>
      </c>
      <c r="I31" s="12">
        <v>35000</v>
      </c>
      <c r="J31" s="12">
        <v>451600</v>
      </c>
      <c r="K31" s="12">
        <v>273600</v>
      </c>
      <c r="L31" s="12">
        <v>438000</v>
      </c>
      <c r="M31" s="12">
        <v>530500</v>
      </c>
      <c r="N31" s="12">
        <v>677300</v>
      </c>
      <c r="O31" s="12">
        <v>175000</v>
      </c>
      <c r="P31" s="9">
        <v>1927500</v>
      </c>
      <c r="Q31" s="48">
        <f t="shared" si="2"/>
        <v>4948529.54</v>
      </c>
      <c r="R31" s="36"/>
      <c r="S31" s="36"/>
    </row>
    <row r="32" spans="3:30" x14ac:dyDescent="0.3">
      <c r="C32" s="10" t="s">
        <v>13</v>
      </c>
      <c r="D32" s="11">
        <v>3000702</v>
      </c>
      <c r="E32" s="12"/>
      <c r="F32" s="12">
        <v>0</v>
      </c>
      <c r="G32" s="12">
        <v>0</v>
      </c>
      <c r="H32" s="12"/>
      <c r="I32" s="12">
        <v>0</v>
      </c>
      <c r="J32" s="12">
        <v>0</v>
      </c>
      <c r="K32" s="12">
        <v>0</v>
      </c>
      <c r="L32" s="12">
        <v>0</v>
      </c>
      <c r="M32" s="12">
        <v>1918072.85</v>
      </c>
      <c r="N32" s="12">
        <v>14840.44</v>
      </c>
      <c r="O32" s="12">
        <v>0</v>
      </c>
      <c r="P32" s="9">
        <v>0</v>
      </c>
      <c r="Q32" s="48">
        <f t="shared" si="2"/>
        <v>1932913.29</v>
      </c>
      <c r="R32" s="36"/>
      <c r="S32" s="36"/>
    </row>
    <row r="33" spans="3:19" ht="66" x14ac:dyDescent="0.3">
      <c r="C33" s="10" t="s">
        <v>14</v>
      </c>
      <c r="D33" s="11">
        <v>1855000</v>
      </c>
      <c r="E33" s="12"/>
      <c r="F33" s="12">
        <v>25584.1</v>
      </c>
      <c r="G33" s="12">
        <v>0</v>
      </c>
      <c r="H33" s="12"/>
      <c r="I33" s="12">
        <v>0</v>
      </c>
      <c r="J33" s="12">
        <v>0</v>
      </c>
      <c r="K33" s="12">
        <v>0</v>
      </c>
      <c r="L33" s="12">
        <v>390359.34</v>
      </c>
      <c r="M33" s="12">
        <v>0</v>
      </c>
      <c r="N33" s="12">
        <v>10490.2</v>
      </c>
      <c r="O33" s="12">
        <v>303378</v>
      </c>
      <c r="P33" s="9">
        <v>1236385.27</v>
      </c>
      <c r="Q33" s="48">
        <f t="shared" si="2"/>
        <v>1966196.9100000001</v>
      </c>
      <c r="R33" s="36"/>
      <c r="S33" s="36"/>
    </row>
    <row r="34" spans="3:19" ht="49.5" x14ac:dyDescent="0.3">
      <c r="C34" s="10" t="s">
        <v>15</v>
      </c>
      <c r="D34" s="11">
        <v>2584900</v>
      </c>
      <c r="E34" s="12"/>
      <c r="F34" s="12">
        <v>0</v>
      </c>
      <c r="G34" s="12">
        <v>154580</v>
      </c>
      <c r="H34" s="12">
        <v>111598.5</v>
      </c>
      <c r="I34" s="12">
        <v>121799.6</v>
      </c>
      <c r="J34" s="12">
        <v>0</v>
      </c>
      <c r="K34" s="12">
        <v>39685.760000000002</v>
      </c>
      <c r="L34" s="12">
        <v>103840</v>
      </c>
      <c r="M34" s="12">
        <v>133163</v>
      </c>
      <c r="N34" s="12">
        <v>83780</v>
      </c>
      <c r="O34" s="12">
        <v>82245</v>
      </c>
      <c r="P34" s="9">
        <v>792865.6</v>
      </c>
      <c r="Q34" s="48">
        <f t="shared" si="2"/>
        <v>1623557.46</v>
      </c>
      <c r="R34" s="36"/>
      <c r="S34" s="36"/>
    </row>
    <row r="35" spans="3:19" ht="33" x14ac:dyDescent="0.3">
      <c r="C35" s="10" t="s">
        <v>37</v>
      </c>
      <c r="D35" s="14">
        <v>10000000</v>
      </c>
      <c r="E35" s="12"/>
      <c r="F35" s="12">
        <v>0</v>
      </c>
      <c r="G35" s="12">
        <v>0</v>
      </c>
      <c r="H35" s="12"/>
      <c r="I35" s="12">
        <v>0</v>
      </c>
      <c r="J35" s="12">
        <v>0</v>
      </c>
      <c r="K35" s="12"/>
      <c r="L35" s="12"/>
      <c r="M35" s="12">
        <v>0</v>
      </c>
      <c r="N35" s="12">
        <v>0</v>
      </c>
      <c r="O35" s="12">
        <v>0</v>
      </c>
      <c r="P35" s="9">
        <v>525666.4</v>
      </c>
      <c r="Q35" s="48">
        <f t="shared" si="2"/>
        <v>525666.4</v>
      </c>
      <c r="R35" s="36"/>
      <c r="S35" s="36"/>
    </row>
    <row r="36" spans="3:19" x14ac:dyDescent="0.3">
      <c r="C36" s="7" t="s">
        <v>16</v>
      </c>
      <c r="D36" s="8">
        <f>+D37+D38+D39+D40+D41+D42+D43+D44+D45</f>
        <v>112721816</v>
      </c>
      <c r="E36" s="15"/>
      <c r="F36" s="15">
        <v>0</v>
      </c>
      <c r="G36" s="15">
        <v>0</v>
      </c>
      <c r="H36" s="15"/>
      <c r="I36" s="15">
        <v>0</v>
      </c>
      <c r="J36" s="15">
        <f>+J43+J45</f>
        <v>51641.91</v>
      </c>
      <c r="K36" s="15">
        <f>+K43+K45</f>
        <v>17384</v>
      </c>
      <c r="L36" s="15">
        <f>+L43+L45</f>
        <v>22322.46</v>
      </c>
      <c r="M36" s="15">
        <f>+M43+M45</f>
        <v>611488.28</v>
      </c>
      <c r="N36" s="15">
        <f>+N43+N45+N39</f>
        <v>2872304.39</v>
      </c>
      <c r="O36" s="15">
        <f>+O43+O45+O39+O37+O41</f>
        <v>37648903.18</v>
      </c>
      <c r="P36" s="9">
        <f>+P43+P45+P39+P37+P41+P38+P40+P42</f>
        <v>21209819.919999998</v>
      </c>
      <c r="Q36" s="47">
        <f t="shared" si="2"/>
        <v>62433864.140000001</v>
      </c>
      <c r="R36" s="36"/>
      <c r="S36" s="36"/>
    </row>
    <row r="37" spans="3:19" ht="33" x14ac:dyDescent="0.3">
      <c r="C37" s="10" t="s">
        <v>17</v>
      </c>
      <c r="D37" s="11">
        <v>68060807</v>
      </c>
      <c r="E37" s="12"/>
      <c r="F37" s="12">
        <v>0</v>
      </c>
      <c r="G37" s="12">
        <v>0</v>
      </c>
      <c r="H37" s="12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36719325.090000004</v>
      </c>
      <c r="P37" s="9">
        <v>7084077.4299999997</v>
      </c>
      <c r="Q37" s="48">
        <f t="shared" si="2"/>
        <v>43803402.520000003</v>
      </c>
      <c r="R37" s="36"/>
      <c r="S37" s="36"/>
    </row>
    <row r="38" spans="3:19" x14ac:dyDescent="0.3">
      <c r="C38" s="10" t="s">
        <v>18</v>
      </c>
      <c r="D38" s="11">
        <v>1550000</v>
      </c>
      <c r="E38" s="12"/>
      <c r="F38" s="12">
        <v>0</v>
      </c>
      <c r="G38" s="12">
        <v>0</v>
      </c>
      <c r="H38" s="12"/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9">
        <v>715915</v>
      </c>
      <c r="Q38" s="48">
        <f t="shared" si="2"/>
        <v>715915</v>
      </c>
      <c r="R38" s="36"/>
      <c r="S38" s="36"/>
    </row>
    <row r="39" spans="3:19" ht="33" x14ac:dyDescent="0.3">
      <c r="C39" s="10" t="s">
        <v>19</v>
      </c>
      <c r="D39" s="11">
        <v>0</v>
      </c>
      <c r="E39" s="12"/>
      <c r="F39" s="12">
        <v>0</v>
      </c>
      <c r="G39" s="12">
        <v>0</v>
      </c>
      <c r="H39" s="12"/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9575</v>
      </c>
      <c r="O39" s="12">
        <v>0</v>
      </c>
      <c r="P39" s="9">
        <v>3700</v>
      </c>
      <c r="Q39" s="48">
        <f t="shared" si="2"/>
        <v>13275</v>
      </c>
      <c r="R39" s="36"/>
      <c r="S39" s="36"/>
    </row>
    <row r="40" spans="3:19" ht="33" x14ac:dyDescent="0.3">
      <c r="C40" s="10" t="s">
        <v>20</v>
      </c>
      <c r="D40" s="11">
        <v>13996000</v>
      </c>
      <c r="E40" s="12"/>
      <c r="F40" s="12">
        <v>0</v>
      </c>
      <c r="G40" s="12">
        <v>0</v>
      </c>
      <c r="H40" s="12"/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/>
      <c r="O40" s="12">
        <v>0</v>
      </c>
      <c r="P40" s="9">
        <v>9707693.1799999997</v>
      </c>
      <c r="Q40" s="48">
        <f t="shared" si="2"/>
        <v>9707693.1799999997</v>
      </c>
      <c r="R40" s="36"/>
      <c r="S40" s="36"/>
    </row>
    <row r="41" spans="3:19" ht="33" x14ac:dyDescent="0.3">
      <c r="C41" s="10" t="s">
        <v>21</v>
      </c>
      <c r="D41" s="11">
        <v>558730</v>
      </c>
      <c r="E41" s="12"/>
      <c r="F41" s="12">
        <v>0</v>
      </c>
      <c r="G41" s="12">
        <v>0</v>
      </c>
      <c r="H41" s="12"/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516919.11</v>
      </c>
      <c r="P41" s="9">
        <v>0</v>
      </c>
      <c r="Q41" s="48">
        <f t="shared" si="2"/>
        <v>516919.11</v>
      </c>
      <c r="R41" s="36"/>
      <c r="S41" s="36"/>
    </row>
    <row r="42" spans="3:19" ht="49.5" x14ac:dyDescent="0.3">
      <c r="C42" s="10" t="s">
        <v>22</v>
      </c>
      <c r="D42" s="11">
        <v>40000</v>
      </c>
      <c r="E42" s="12"/>
      <c r="F42" s="12">
        <v>0</v>
      </c>
      <c r="G42" s="12">
        <v>0</v>
      </c>
      <c r="H42" s="12"/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9">
        <v>32038.61</v>
      </c>
      <c r="Q42" s="48">
        <f t="shared" si="2"/>
        <v>32038.61</v>
      </c>
      <c r="R42" s="36"/>
      <c r="S42" s="36"/>
    </row>
    <row r="43" spans="3:19" ht="49.5" x14ac:dyDescent="0.3">
      <c r="C43" s="10" t="s">
        <v>23</v>
      </c>
      <c r="D43" s="11">
        <v>9284564</v>
      </c>
      <c r="E43" s="12"/>
      <c r="F43" s="12">
        <v>0</v>
      </c>
      <c r="G43" s="12">
        <v>0</v>
      </c>
      <c r="H43" s="12"/>
      <c r="I43" s="12">
        <v>0</v>
      </c>
      <c r="J43" s="12">
        <v>24260.01</v>
      </c>
      <c r="K43" s="12">
        <v>0</v>
      </c>
      <c r="L43" s="12">
        <v>0</v>
      </c>
      <c r="M43" s="12">
        <v>0</v>
      </c>
      <c r="N43" s="12">
        <v>2595000</v>
      </c>
      <c r="O43" s="12">
        <v>0</v>
      </c>
      <c r="P43" s="9">
        <v>2520813.7999999998</v>
      </c>
      <c r="Q43" s="48">
        <f t="shared" si="2"/>
        <v>5140073.8099999996</v>
      </c>
      <c r="R43" s="36"/>
      <c r="S43" s="36"/>
    </row>
    <row r="44" spans="3:19" ht="66" x14ac:dyDescent="0.3">
      <c r="C44" s="10" t="s">
        <v>38</v>
      </c>
      <c r="D44" s="11">
        <v>0</v>
      </c>
      <c r="E44" s="12"/>
      <c r="F44" s="12">
        <v>0</v>
      </c>
      <c r="G44" s="12">
        <v>0</v>
      </c>
      <c r="H44" s="12"/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9">
        <v>0</v>
      </c>
      <c r="Q44" s="48">
        <f t="shared" si="2"/>
        <v>0</v>
      </c>
      <c r="R44" s="36"/>
      <c r="S44" s="36"/>
    </row>
    <row r="45" spans="3:19" ht="33" x14ac:dyDescent="0.3">
      <c r="C45" s="10" t="s">
        <v>24</v>
      </c>
      <c r="D45" s="11">
        <v>19231715</v>
      </c>
      <c r="E45" s="12"/>
      <c r="F45" s="12">
        <v>0</v>
      </c>
      <c r="G45" s="12">
        <v>0</v>
      </c>
      <c r="H45" s="12"/>
      <c r="I45" s="12">
        <v>0</v>
      </c>
      <c r="J45" s="12">
        <v>27381.9</v>
      </c>
      <c r="K45" s="12">
        <v>17384</v>
      </c>
      <c r="L45" s="12">
        <v>22322.46</v>
      </c>
      <c r="M45" s="12">
        <v>611488.28</v>
      </c>
      <c r="N45" s="12">
        <v>267729.39</v>
      </c>
      <c r="O45" s="12">
        <v>412658.98</v>
      </c>
      <c r="P45" s="9">
        <v>1145581.8999999999</v>
      </c>
      <c r="Q45" s="48">
        <f t="shared" si="2"/>
        <v>2504546.91</v>
      </c>
      <c r="R45" s="36"/>
      <c r="S45" s="36"/>
    </row>
    <row r="46" spans="3:19" ht="30" x14ac:dyDescent="0.3">
      <c r="C46" s="7" t="s">
        <v>25</v>
      </c>
      <c r="D46" s="8">
        <f>+D47+D52</f>
        <v>212971022</v>
      </c>
      <c r="E46" s="8">
        <f t="shared" ref="E46:P46" si="4">+E47+E52</f>
        <v>0</v>
      </c>
      <c r="F46" s="8">
        <f t="shared" si="4"/>
        <v>27816457.800000001</v>
      </c>
      <c r="G46" s="8">
        <f t="shared" si="4"/>
        <v>6553654.0599999996</v>
      </c>
      <c r="H46" s="8">
        <f t="shared" si="4"/>
        <v>17343202.100000001</v>
      </c>
      <c r="I46" s="8">
        <f t="shared" si="4"/>
        <v>12712209.18</v>
      </c>
      <c r="J46" s="8">
        <f t="shared" si="4"/>
        <v>28124937.670000002</v>
      </c>
      <c r="K46" s="8">
        <f t="shared" si="4"/>
        <v>12882558.76</v>
      </c>
      <c r="L46" s="8">
        <f t="shared" si="4"/>
        <v>16736608.74</v>
      </c>
      <c r="M46" s="8">
        <f t="shared" si="4"/>
        <v>17669450.890000001</v>
      </c>
      <c r="N46" s="8">
        <f t="shared" si="4"/>
        <v>14642716.07</v>
      </c>
      <c r="O46" s="8">
        <f t="shared" si="4"/>
        <v>21003027.879999999</v>
      </c>
      <c r="P46" s="9">
        <f t="shared" si="4"/>
        <v>36235549.369999997</v>
      </c>
      <c r="Q46" s="47">
        <f t="shared" si="2"/>
        <v>211720372.51999998</v>
      </c>
      <c r="R46" s="36"/>
      <c r="S46" s="36"/>
    </row>
    <row r="47" spans="3:19" ht="49.5" x14ac:dyDescent="0.3">
      <c r="C47" s="10" t="s">
        <v>26</v>
      </c>
      <c r="D47" s="11">
        <v>212471022</v>
      </c>
      <c r="E47" s="11"/>
      <c r="F47" s="11">
        <v>27816457.800000001</v>
      </c>
      <c r="G47" s="11">
        <v>6553654.0599999996</v>
      </c>
      <c r="H47" s="11">
        <v>17343202.100000001</v>
      </c>
      <c r="I47" s="11">
        <v>12712209.18</v>
      </c>
      <c r="J47" s="11">
        <v>28124937.670000002</v>
      </c>
      <c r="K47" s="11">
        <v>12882558.76</v>
      </c>
      <c r="L47" s="11">
        <v>16736608.74</v>
      </c>
      <c r="M47" s="11">
        <v>17669450.890000001</v>
      </c>
      <c r="N47" s="11">
        <v>14642716.07</v>
      </c>
      <c r="O47" s="11">
        <v>21003027.879999999</v>
      </c>
      <c r="P47" s="9">
        <v>36235549.369999997</v>
      </c>
      <c r="Q47" s="48">
        <f t="shared" si="2"/>
        <v>211720372.51999998</v>
      </c>
      <c r="R47" s="36"/>
      <c r="S47" s="36"/>
    </row>
    <row r="48" spans="3:19" ht="49.5" x14ac:dyDescent="0.3">
      <c r="C48" s="10" t="s">
        <v>39</v>
      </c>
      <c r="D48" s="11">
        <v>0</v>
      </c>
      <c r="E48" s="12"/>
      <c r="F48" s="12"/>
      <c r="G48" s="12"/>
      <c r="H48" s="12"/>
      <c r="I48" s="12"/>
      <c r="J48" s="12"/>
      <c r="K48" s="12">
        <v>0</v>
      </c>
      <c r="L48" s="12"/>
      <c r="M48" s="12">
        <v>0</v>
      </c>
      <c r="N48" s="12"/>
      <c r="O48" s="12"/>
      <c r="P48" s="9"/>
      <c r="Q48" s="48">
        <f t="shared" si="2"/>
        <v>0</v>
      </c>
      <c r="R48" s="36"/>
      <c r="S48" s="36"/>
    </row>
    <row r="49" spans="3:19" ht="49.5" x14ac:dyDescent="0.3">
      <c r="C49" s="10" t="s">
        <v>40</v>
      </c>
      <c r="D49" s="11">
        <v>0</v>
      </c>
      <c r="E49" s="12"/>
      <c r="F49" s="12"/>
      <c r="G49" s="12"/>
      <c r="H49" s="12"/>
      <c r="I49" s="12"/>
      <c r="J49" s="12"/>
      <c r="K49" s="12">
        <v>0</v>
      </c>
      <c r="L49" s="12"/>
      <c r="M49" s="12">
        <v>0</v>
      </c>
      <c r="N49" s="12"/>
      <c r="O49" s="12"/>
      <c r="P49" s="9"/>
      <c r="Q49" s="48">
        <f t="shared" si="2"/>
        <v>0</v>
      </c>
      <c r="R49" s="36"/>
      <c r="S49" s="36"/>
    </row>
    <row r="50" spans="3:19" ht="49.5" x14ac:dyDescent="0.3">
      <c r="C50" s="10" t="s">
        <v>41</v>
      </c>
      <c r="D50" s="11">
        <v>0</v>
      </c>
      <c r="E50" s="12"/>
      <c r="F50" s="12"/>
      <c r="G50" s="12"/>
      <c r="H50" s="12"/>
      <c r="I50" s="12"/>
      <c r="J50" s="12"/>
      <c r="K50" s="12">
        <v>0</v>
      </c>
      <c r="L50" s="12"/>
      <c r="M50" s="12">
        <v>0</v>
      </c>
      <c r="N50" s="12"/>
      <c r="O50" s="12"/>
      <c r="P50" s="9"/>
      <c r="Q50" s="48">
        <f t="shared" si="2"/>
        <v>0</v>
      </c>
      <c r="R50" s="36"/>
      <c r="S50" s="36"/>
    </row>
    <row r="51" spans="3:19" ht="49.5" x14ac:dyDescent="0.3">
      <c r="C51" s="10" t="s">
        <v>42</v>
      </c>
      <c r="D51" s="11">
        <v>0</v>
      </c>
      <c r="E51" s="12"/>
      <c r="F51" s="12"/>
      <c r="G51" s="12"/>
      <c r="H51" s="12"/>
      <c r="I51" s="12"/>
      <c r="J51" s="12"/>
      <c r="K51" s="12">
        <v>0</v>
      </c>
      <c r="L51" s="12"/>
      <c r="M51" s="12">
        <v>0</v>
      </c>
      <c r="N51" s="12"/>
      <c r="O51" s="12"/>
      <c r="P51" s="9"/>
      <c r="Q51" s="48">
        <f t="shared" si="2"/>
        <v>0</v>
      </c>
      <c r="R51" s="36"/>
      <c r="S51" s="36"/>
    </row>
    <row r="52" spans="3:19" ht="49.5" x14ac:dyDescent="0.3">
      <c r="C52" s="10" t="s">
        <v>27</v>
      </c>
      <c r="D52" s="11">
        <v>500000</v>
      </c>
      <c r="E52" s="12"/>
      <c r="F52" s="12"/>
      <c r="G52" s="12"/>
      <c r="H52" s="12"/>
      <c r="I52" s="12"/>
      <c r="J52" s="12"/>
      <c r="K52" s="12">
        <v>0</v>
      </c>
      <c r="L52" s="12"/>
      <c r="M52" s="12">
        <v>0</v>
      </c>
      <c r="N52" s="12"/>
      <c r="O52" s="12"/>
      <c r="P52" s="9"/>
      <c r="Q52" s="48">
        <f t="shared" si="2"/>
        <v>0</v>
      </c>
      <c r="R52" s="36"/>
      <c r="S52" s="36"/>
    </row>
    <row r="53" spans="3:19" ht="49.5" x14ac:dyDescent="0.3">
      <c r="C53" s="10" t="s">
        <v>43</v>
      </c>
      <c r="D53" s="16"/>
      <c r="E53" s="12"/>
      <c r="F53" s="12"/>
      <c r="G53" s="12"/>
      <c r="H53" s="12"/>
      <c r="I53" s="12"/>
      <c r="J53" s="12"/>
      <c r="K53" s="12">
        <v>0</v>
      </c>
      <c r="L53" s="12"/>
      <c r="M53" s="12">
        <v>0</v>
      </c>
      <c r="N53" s="12"/>
      <c r="O53" s="12"/>
      <c r="P53" s="9"/>
      <c r="Q53" s="48">
        <f t="shared" si="2"/>
        <v>0</v>
      </c>
      <c r="R53" s="36"/>
      <c r="S53" s="36"/>
    </row>
    <row r="54" spans="3:19" ht="30" x14ac:dyDescent="0.3">
      <c r="C54" s="7" t="s">
        <v>44</v>
      </c>
      <c r="D54" s="11"/>
      <c r="E54" s="12"/>
      <c r="F54" s="12"/>
      <c r="G54" s="12"/>
      <c r="H54" s="12"/>
      <c r="I54" s="12"/>
      <c r="J54" s="12"/>
      <c r="K54" s="12">
        <v>0</v>
      </c>
      <c r="L54" s="12"/>
      <c r="M54" s="12">
        <v>0</v>
      </c>
      <c r="N54" s="12"/>
      <c r="O54" s="12"/>
      <c r="P54" s="9"/>
      <c r="Q54" s="47">
        <f t="shared" si="2"/>
        <v>0</v>
      </c>
      <c r="R54" s="36"/>
      <c r="S54" s="36"/>
    </row>
    <row r="55" spans="3:19" ht="33" x14ac:dyDescent="0.3">
      <c r="C55" s="10" t="s">
        <v>45</v>
      </c>
      <c r="D55" s="11"/>
      <c r="E55" s="12"/>
      <c r="F55" s="12"/>
      <c r="G55" s="12"/>
      <c r="H55" s="12"/>
      <c r="I55" s="12"/>
      <c r="J55" s="12"/>
      <c r="K55" s="12">
        <v>0</v>
      </c>
      <c r="L55" s="12"/>
      <c r="M55" s="12">
        <v>0</v>
      </c>
      <c r="N55" s="12"/>
      <c r="O55" s="12"/>
      <c r="P55" s="9"/>
      <c r="Q55" s="48">
        <f t="shared" si="2"/>
        <v>0</v>
      </c>
      <c r="R55" s="36"/>
      <c r="S55" s="36"/>
    </row>
    <row r="56" spans="3:19" ht="49.5" x14ac:dyDescent="0.3">
      <c r="C56" s="10" t="s">
        <v>46</v>
      </c>
      <c r="D56" s="11"/>
      <c r="E56" s="12"/>
      <c r="F56" s="12"/>
      <c r="G56" s="12"/>
      <c r="H56" s="12"/>
      <c r="I56" s="12"/>
      <c r="J56" s="12"/>
      <c r="K56" s="12">
        <v>0</v>
      </c>
      <c r="L56" s="12"/>
      <c r="M56" s="12">
        <v>0</v>
      </c>
      <c r="N56" s="12"/>
      <c r="O56" s="12"/>
      <c r="P56" s="9"/>
      <c r="Q56" s="48">
        <f t="shared" si="2"/>
        <v>0</v>
      </c>
      <c r="R56" s="36"/>
      <c r="S56" s="36"/>
    </row>
    <row r="57" spans="3:19" ht="49.5" x14ac:dyDescent="0.3">
      <c r="C57" s="10" t="s">
        <v>47</v>
      </c>
      <c r="D57" s="11"/>
      <c r="E57" s="12"/>
      <c r="F57" s="12"/>
      <c r="G57" s="12"/>
      <c r="H57" s="12"/>
      <c r="I57" s="12"/>
      <c r="J57" s="12"/>
      <c r="K57" s="12">
        <v>0</v>
      </c>
      <c r="L57" s="12"/>
      <c r="M57" s="12">
        <v>0</v>
      </c>
      <c r="N57" s="12"/>
      <c r="O57" s="12"/>
      <c r="P57" s="9"/>
      <c r="Q57" s="48">
        <f t="shared" si="2"/>
        <v>0</v>
      </c>
      <c r="R57" s="36"/>
      <c r="S57" s="36"/>
    </row>
    <row r="58" spans="3:19" ht="49.5" x14ac:dyDescent="0.3">
      <c r="C58" s="10" t="s">
        <v>48</v>
      </c>
      <c r="D58" s="11"/>
      <c r="E58" s="12"/>
      <c r="F58" s="12"/>
      <c r="G58" s="12"/>
      <c r="H58" s="12"/>
      <c r="I58" s="12"/>
      <c r="J58" s="12"/>
      <c r="K58" s="12">
        <v>0</v>
      </c>
      <c r="L58" s="12"/>
      <c r="M58" s="12">
        <v>0</v>
      </c>
      <c r="N58" s="12"/>
      <c r="O58" s="12"/>
      <c r="P58" s="9"/>
      <c r="Q58" s="48">
        <f t="shared" si="2"/>
        <v>0</v>
      </c>
      <c r="R58" s="36"/>
      <c r="S58" s="36"/>
    </row>
    <row r="59" spans="3:19" ht="49.5" x14ac:dyDescent="0.3">
      <c r="C59" s="10" t="s">
        <v>49</v>
      </c>
      <c r="D59" s="11"/>
      <c r="E59" s="12"/>
      <c r="F59" s="12"/>
      <c r="G59" s="12"/>
      <c r="H59" s="12"/>
      <c r="I59" s="12"/>
      <c r="J59" s="12"/>
      <c r="K59" s="12">
        <v>0</v>
      </c>
      <c r="L59" s="12"/>
      <c r="M59" s="12">
        <v>0</v>
      </c>
      <c r="N59" s="12"/>
      <c r="O59" s="12"/>
      <c r="P59" s="9"/>
      <c r="Q59" s="48">
        <f t="shared" si="2"/>
        <v>0</v>
      </c>
      <c r="R59" s="36"/>
      <c r="S59" s="36"/>
    </row>
    <row r="60" spans="3:19" ht="33" x14ac:dyDescent="0.3">
      <c r="C60" s="10" t="s">
        <v>50</v>
      </c>
      <c r="D60" s="11"/>
      <c r="E60" s="12"/>
      <c r="F60" s="12"/>
      <c r="G60" s="12"/>
      <c r="H60" s="12"/>
      <c r="I60" s="12"/>
      <c r="J60" s="12"/>
      <c r="K60" s="12">
        <v>0</v>
      </c>
      <c r="L60" s="12"/>
      <c r="M60" s="12">
        <v>0</v>
      </c>
      <c r="N60" s="12"/>
      <c r="O60" s="12"/>
      <c r="P60" s="9"/>
      <c r="Q60" s="48">
        <f t="shared" si="2"/>
        <v>0</v>
      </c>
      <c r="R60" s="36"/>
      <c r="S60" s="36"/>
    </row>
    <row r="61" spans="3:19" ht="49.5" x14ac:dyDescent="0.3">
      <c r="C61" s="10" t="s">
        <v>51</v>
      </c>
      <c r="D61" s="8"/>
      <c r="E61" s="12"/>
      <c r="F61" s="12"/>
      <c r="G61" s="12"/>
      <c r="H61" s="12"/>
      <c r="I61" s="12"/>
      <c r="J61" s="12"/>
      <c r="K61" s="12">
        <v>0</v>
      </c>
      <c r="L61" s="12"/>
      <c r="M61" s="12">
        <v>0</v>
      </c>
      <c r="N61" s="12"/>
      <c r="O61" s="12"/>
      <c r="P61" s="9"/>
      <c r="Q61" s="48">
        <f t="shared" si="2"/>
        <v>0</v>
      </c>
      <c r="R61" s="36"/>
      <c r="S61" s="36"/>
    </row>
    <row r="62" spans="3:19" ht="30" x14ac:dyDescent="0.3">
      <c r="C62" s="7" t="s">
        <v>28</v>
      </c>
      <c r="D62" s="8">
        <f>+D63+D64+D65+D66+D67+D68+D70</f>
        <v>13637674</v>
      </c>
      <c r="E62" s="15"/>
      <c r="F62" s="15"/>
      <c r="G62" s="15"/>
      <c r="H62" s="15">
        <f>+H68</f>
        <v>71607.600000000006</v>
      </c>
      <c r="I62" s="15">
        <f>+I68</f>
        <v>0</v>
      </c>
      <c r="J62" s="15">
        <v>0</v>
      </c>
      <c r="K62" s="15">
        <f>+K67</f>
        <v>303000</v>
      </c>
      <c r="L62" s="15">
        <f>+L67+L70</f>
        <v>202469.12</v>
      </c>
      <c r="M62" s="15">
        <f>+M67+M70+M64+M66</f>
        <v>4396112.08</v>
      </c>
      <c r="N62" s="15">
        <f>+N67+N70+N64+N66</f>
        <v>17204.400000000001</v>
      </c>
      <c r="O62" s="15">
        <f>+O67+O70+O64+O66</f>
        <v>1118735.6000000001</v>
      </c>
      <c r="P62" s="9">
        <f>+P67+P70+P64+P66+P63</f>
        <v>7242485.2599999998</v>
      </c>
      <c r="Q62" s="47">
        <f t="shared" si="2"/>
        <v>13351614.060000001</v>
      </c>
      <c r="R62" s="36"/>
      <c r="S62" s="36"/>
    </row>
    <row r="63" spans="3:19" x14ac:dyDescent="0.3">
      <c r="C63" s="10" t="s">
        <v>29</v>
      </c>
      <c r="D63" s="11">
        <v>800000</v>
      </c>
      <c r="E63" s="12"/>
      <c r="F63" s="12"/>
      <c r="G63" s="12"/>
      <c r="H63" s="12"/>
      <c r="I63" s="12"/>
      <c r="J63" s="12"/>
      <c r="K63" s="12">
        <v>0</v>
      </c>
      <c r="L63" s="12"/>
      <c r="M63" s="12"/>
      <c r="N63" s="12">
        <v>0</v>
      </c>
      <c r="O63" s="12"/>
      <c r="P63" s="9">
        <v>812225.79</v>
      </c>
      <c r="Q63" s="48">
        <f t="shared" si="2"/>
        <v>812225.79</v>
      </c>
      <c r="R63" s="36"/>
      <c r="S63" s="36"/>
    </row>
    <row r="64" spans="3:19" ht="33" x14ac:dyDescent="0.3">
      <c r="C64" s="10" t="s">
        <v>30</v>
      </c>
      <c r="D64" s="11">
        <v>350000</v>
      </c>
      <c r="E64" s="12"/>
      <c r="F64" s="12"/>
      <c r="G64" s="12"/>
      <c r="H64" s="12"/>
      <c r="I64" s="12"/>
      <c r="J64" s="12"/>
      <c r="K64" s="12">
        <v>0</v>
      </c>
      <c r="L64" s="12"/>
      <c r="M64" s="12">
        <v>1983987.08</v>
      </c>
      <c r="N64" s="12">
        <v>0</v>
      </c>
      <c r="O64" s="12">
        <v>330000</v>
      </c>
      <c r="P64" s="9">
        <v>26877.23</v>
      </c>
      <c r="Q64" s="48">
        <f t="shared" si="2"/>
        <v>2340864.31</v>
      </c>
      <c r="R64" s="36"/>
      <c r="S64" s="36"/>
    </row>
    <row r="65" spans="3:19" ht="33" x14ac:dyDescent="0.3">
      <c r="C65" s="10" t="s">
        <v>31</v>
      </c>
      <c r="D65" s="11">
        <v>172874</v>
      </c>
      <c r="E65" s="12"/>
      <c r="F65" s="12"/>
      <c r="G65" s="12"/>
      <c r="H65" s="12"/>
      <c r="I65" s="12"/>
      <c r="J65" s="12"/>
      <c r="K65" s="12">
        <v>0</v>
      </c>
      <c r="L65" s="12"/>
      <c r="M65" s="12">
        <v>0</v>
      </c>
      <c r="N65" s="12">
        <v>0</v>
      </c>
      <c r="O65" s="12"/>
      <c r="P65" s="9">
        <v>0</v>
      </c>
      <c r="Q65" s="48">
        <f t="shared" si="2"/>
        <v>0</v>
      </c>
      <c r="R65" s="36"/>
      <c r="S65" s="36"/>
    </row>
    <row r="66" spans="3:19" ht="49.5" x14ac:dyDescent="0.3">
      <c r="C66" s="10" t="s">
        <v>32</v>
      </c>
      <c r="D66" s="11">
        <v>11504800</v>
      </c>
      <c r="E66" s="12"/>
      <c r="F66" s="12"/>
      <c r="G66" s="12"/>
      <c r="H66" s="12"/>
      <c r="I66" s="12"/>
      <c r="J66" s="12"/>
      <c r="K66" s="12">
        <v>0</v>
      </c>
      <c r="L66" s="12"/>
      <c r="M66" s="12">
        <v>2412125</v>
      </c>
      <c r="N66" s="12">
        <v>0</v>
      </c>
      <c r="O66" s="12"/>
      <c r="P66" s="9">
        <v>6264410.2599999998</v>
      </c>
      <c r="Q66" s="48">
        <f t="shared" si="2"/>
        <v>8676535.2599999998</v>
      </c>
      <c r="R66" s="36"/>
      <c r="S66" s="36"/>
    </row>
    <row r="67" spans="3:19" ht="33" x14ac:dyDescent="0.3">
      <c r="C67" s="10" t="s">
        <v>33</v>
      </c>
      <c r="D67" s="11">
        <v>450000</v>
      </c>
      <c r="E67" s="12"/>
      <c r="F67" s="12"/>
      <c r="G67" s="12"/>
      <c r="H67" s="12"/>
      <c r="I67" s="12"/>
      <c r="J67" s="12"/>
      <c r="K67" s="12">
        <v>303000</v>
      </c>
      <c r="L67" s="12"/>
      <c r="M67" s="12">
        <v>0</v>
      </c>
      <c r="N67" s="12">
        <v>17204.400000000001</v>
      </c>
      <c r="O67" s="12">
        <v>50203.1</v>
      </c>
      <c r="P67" s="9">
        <v>138971.98000000001</v>
      </c>
      <c r="Q67" s="48">
        <f t="shared" si="2"/>
        <v>509379.48</v>
      </c>
      <c r="R67" s="36"/>
      <c r="S67" s="36"/>
    </row>
    <row r="68" spans="3:19" ht="33" x14ac:dyDescent="0.3">
      <c r="C68" s="10" t="s">
        <v>52</v>
      </c>
      <c r="D68" s="11">
        <v>50000</v>
      </c>
      <c r="E68" s="12"/>
      <c r="F68" s="12"/>
      <c r="G68" s="12"/>
      <c r="H68" s="12">
        <v>71607.600000000006</v>
      </c>
      <c r="I68" s="12"/>
      <c r="J68" s="12"/>
      <c r="K68" s="12"/>
      <c r="L68" s="12"/>
      <c r="M68" s="12">
        <v>0</v>
      </c>
      <c r="N68" s="12"/>
      <c r="O68" s="12">
        <v>0</v>
      </c>
      <c r="P68" s="9"/>
      <c r="Q68" s="48">
        <f t="shared" si="2"/>
        <v>71607.600000000006</v>
      </c>
      <c r="R68" s="36"/>
      <c r="S68" s="36"/>
    </row>
    <row r="69" spans="3:19" ht="33" x14ac:dyDescent="0.3">
      <c r="C69" s="10" t="s">
        <v>53</v>
      </c>
      <c r="D69" s="11">
        <v>0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>
        <v>0</v>
      </c>
      <c r="P69" s="9"/>
      <c r="Q69" s="48">
        <f t="shared" si="2"/>
        <v>0</v>
      </c>
      <c r="R69" s="36"/>
      <c r="S69" s="36"/>
    </row>
    <row r="70" spans="3:19" x14ac:dyDescent="0.3">
      <c r="C70" s="10" t="s">
        <v>34</v>
      </c>
      <c r="D70" s="11">
        <v>310000</v>
      </c>
      <c r="E70" s="12"/>
      <c r="F70" s="12"/>
      <c r="G70" s="12"/>
      <c r="H70" s="12"/>
      <c r="I70" s="12"/>
      <c r="J70" s="12"/>
      <c r="K70" s="12"/>
      <c r="L70" s="12">
        <v>202469.12</v>
      </c>
      <c r="M70" s="12"/>
      <c r="N70" s="12"/>
      <c r="O70" s="12">
        <v>738532.5</v>
      </c>
      <c r="P70" s="9"/>
      <c r="Q70" s="48">
        <f t="shared" si="2"/>
        <v>941001.62</v>
      </c>
      <c r="R70" s="36"/>
      <c r="S70" s="36"/>
    </row>
    <row r="71" spans="3:19" ht="49.5" x14ac:dyDescent="0.3">
      <c r="C71" s="10" t="s">
        <v>54</v>
      </c>
      <c r="D71" s="8">
        <v>0</v>
      </c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9"/>
      <c r="Q71" s="48">
        <f t="shared" si="2"/>
        <v>0</v>
      </c>
      <c r="R71" s="36"/>
      <c r="S71" s="36"/>
    </row>
    <row r="72" spans="3:19" x14ac:dyDescent="0.3">
      <c r="C72" s="7" t="s">
        <v>55</v>
      </c>
      <c r="D72" s="8">
        <v>500000</v>
      </c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9"/>
      <c r="Q72" s="47">
        <f t="shared" si="2"/>
        <v>0</v>
      </c>
      <c r="R72" s="36"/>
      <c r="S72" s="36"/>
    </row>
    <row r="73" spans="3:19" x14ac:dyDescent="0.3">
      <c r="C73" s="10" t="s">
        <v>56</v>
      </c>
      <c r="D73" s="11">
        <v>500000</v>
      </c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9"/>
      <c r="Q73" s="48">
        <f t="shared" si="2"/>
        <v>0</v>
      </c>
      <c r="R73" s="36"/>
      <c r="S73" s="36"/>
    </row>
    <row r="74" spans="3:19" x14ac:dyDescent="0.3">
      <c r="C74" s="10" t="s">
        <v>57</v>
      </c>
      <c r="D74" s="11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9"/>
      <c r="Q74" s="48">
        <f t="shared" si="2"/>
        <v>0</v>
      </c>
      <c r="R74" s="36"/>
      <c r="S74" s="36"/>
    </row>
    <row r="75" spans="3:19" ht="33" x14ac:dyDescent="0.3">
      <c r="C75" s="10" t="s">
        <v>58</v>
      </c>
      <c r="D75" s="11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9"/>
      <c r="Q75" s="48">
        <f t="shared" si="2"/>
        <v>0</v>
      </c>
      <c r="R75" s="36"/>
      <c r="S75" s="36"/>
    </row>
    <row r="76" spans="3:19" ht="66" x14ac:dyDescent="0.3">
      <c r="C76" s="10" t="s">
        <v>59</v>
      </c>
      <c r="D76" s="11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9"/>
      <c r="Q76" s="48">
        <f t="shared" si="2"/>
        <v>0</v>
      </c>
      <c r="R76" s="36"/>
      <c r="S76" s="36"/>
    </row>
    <row r="77" spans="3:19" ht="45" x14ac:dyDescent="0.3">
      <c r="C77" s="7" t="s">
        <v>60</v>
      </c>
      <c r="D77" s="16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9"/>
      <c r="Q77" s="47">
        <f t="shared" si="2"/>
        <v>0</v>
      </c>
      <c r="R77" s="36"/>
      <c r="S77" s="36"/>
    </row>
    <row r="78" spans="3:19" ht="33" x14ac:dyDescent="0.3">
      <c r="C78" s="10" t="s">
        <v>61</v>
      </c>
      <c r="D78" s="11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9"/>
      <c r="Q78" s="48">
        <f t="shared" si="2"/>
        <v>0</v>
      </c>
      <c r="R78" s="36"/>
      <c r="S78" s="36"/>
    </row>
    <row r="79" spans="3:19" ht="49.5" x14ac:dyDescent="0.3">
      <c r="C79" s="10" t="s">
        <v>62</v>
      </c>
      <c r="D79" s="11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9"/>
      <c r="Q79" s="48">
        <f t="shared" si="2"/>
        <v>0</v>
      </c>
      <c r="R79" s="36"/>
      <c r="S79" s="36"/>
    </row>
    <row r="80" spans="3:19" x14ac:dyDescent="0.3">
      <c r="C80" s="7" t="s">
        <v>63</v>
      </c>
      <c r="D80" s="11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9"/>
      <c r="Q80" s="47">
        <f t="shared" si="2"/>
        <v>0</v>
      </c>
      <c r="R80" s="36"/>
      <c r="S80" s="36"/>
    </row>
    <row r="81" spans="3:19" ht="33" x14ac:dyDescent="0.3">
      <c r="C81" s="10" t="s">
        <v>64</v>
      </c>
      <c r="D81" s="11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9"/>
      <c r="Q81" s="48">
        <f t="shared" si="2"/>
        <v>0</v>
      </c>
      <c r="R81" s="36"/>
      <c r="S81" s="36"/>
    </row>
    <row r="82" spans="3:19" ht="33" x14ac:dyDescent="0.3">
      <c r="C82" s="10" t="s">
        <v>65</v>
      </c>
      <c r="D82" s="11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9"/>
      <c r="Q82" s="48">
        <f t="shared" si="2"/>
        <v>0</v>
      </c>
      <c r="R82" s="36"/>
      <c r="S82" s="36"/>
    </row>
    <row r="83" spans="3:19" ht="49.5" x14ac:dyDescent="0.3">
      <c r="C83" s="10" t="s">
        <v>66</v>
      </c>
      <c r="D83" s="11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9"/>
      <c r="Q83" s="48">
        <f t="shared" si="2"/>
        <v>0</v>
      </c>
      <c r="R83" s="36"/>
      <c r="S83" s="36"/>
    </row>
    <row r="84" spans="3:19" x14ac:dyDescent="0.3">
      <c r="C84" s="17" t="s">
        <v>35</v>
      </c>
      <c r="D84" s="18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9"/>
      <c r="Q84" s="49">
        <f t="shared" ref="Q84:Q96" si="5">SUM(E84:P84)</f>
        <v>0</v>
      </c>
      <c r="R84" s="36"/>
      <c r="S84" s="36"/>
    </row>
    <row r="85" spans="3:19" x14ac:dyDescent="0.3">
      <c r="C85" s="19"/>
      <c r="D85" s="20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9"/>
      <c r="Q85" s="48">
        <f t="shared" si="5"/>
        <v>0</v>
      </c>
      <c r="R85" s="36"/>
      <c r="S85" s="36"/>
    </row>
    <row r="86" spans="3:19" x14ac:dyDescent="0.3">
      <c r="C86" s="7" t="s">
        <v>67</v>
      </c>
      <c r="D86" s="16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9"/>
      <c r="Q86" s="47">
        <f t="shared" si="5"/>
        <v>0</v>
      </c>
      <c r="R86" s="36"/>
      <c r="S86" s="36"/>
    </row>
    <row r="87" spans="3:19" ht="30" x14ac:dyDescent="0.3">
      <c r="C87" s="7" t="s">
        <v>68</v>
      </c>
      <c r="D87" s="16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9"/>
      <c r="Q87" s="47">
        <f t="shared" si="5"/>
        <v>0</v>
      </c>
      <c r="R87" s="36"/>
      <c r="S87" s="36"/>
    </row>
    <row r="88" spans="3:19" ht="33" x14ac:dyDescent="0.3">
      <c r="C88" s="10" t="s">
        <v>69</v>
      </c>
      <c r="D88" s="11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9"/>
      <c r="Q88" s="48">
        <f t="shared" si="5"/>
        <v>0</v>
      </c>
      <c r="R88" s="36"/>
      <c r="S88" s="36"/>
    </row>
    <row r="89" spans="3:19" ht="33" x14ac:dyDescent="0.3">
      <c r="C89" s="10" t="s">
        <v>70</v>
      </c>
      <c r="D89" s="11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9"/>
      <c r="Q89" s="48">
        <f t="shared" si="5"/>
        <v>0</v>
      </c>
      <c r="R89" s="36"/>
      <c r="S89" s="36"/>
    </row>
    <row r="90" spans="3:19" x14ac:dyDescent="0.3">
      <c r="C90" s="7" t="s">
        <v>71</v>
      </c>
      <c r="D90" s="16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9"/>
      <c r="Q90" s="47">
        <f t="shared" si="5"/>
        <v>0</v>
      </c>
      <c r="R90" s="36"/>
      <c r="S90" s="36"/>
    </row>
    <row r="91" spans="3:19" ht="33" x14ac:dyDescent="0.3">
      <c r="C91" s="10" t="s">
        <v>72</v>
      </c>
      <c r="D91" s="11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9"/>
      <c r="Q91" s="48">
        <f t="shared" si="5"/>
        <v>0</v>
      </c>
      <c r="R91" s="36"/>
      <c r="S91" s="36"/>
    </row>
    <row r="92" spans="3:19" ht="33" x14ac:dyDescent="0.3">
      <c r="C92" s="10" t="s">
        <v>73</v>
      </c>
      <c r="D92" s="11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9"/>
      <c r="Q92" s="48">
        <f t="shared" si="5"/>
        <v>0</v>
      </c>
      <c r="R92" s="36"/>
      <c r="S92" s="36"/>
    </row>
    <row r="93" spans="3:19" ht="30" x14ac:dyDescent="0.3">
      <c r="C93" s="7" t="s">
        <v>74</v>
      </c>
      <c r="D93" s="16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9"/>
      <c r="Q93" s="47">
        <f t="shared" si="5"/>
        <v>0</v>
      </c>
      <c r="R93" s="36"/>
      <c r="S93" s="36"/>
    </row>
    <row r="94" spans="3:19" ht="33" x14ac:dyDescent="0.3">
      <c r="C94" s="10" t="s">
        <v>75</v>
      </c>
      <c r="D94" s="11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9"/>
      <c r="Q94" s="48">
        <f t="shared" si="5"/>
        <v>0</v>
      </c>
      <c r="R94" s="36"/>
      <c r="S94" s="36"/>
    </row>
    <row r="95" spans="3:19" ht="30" x14ac:dyDescent="0.3">
      <c r="C95" s="17" t="s">
        <v>76</v>
      </c>
      <c r="D95" s="18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9"/>
      <c r="Q95" s="49">
        <f t="shared" si="5"/>
        <v>0</v>
      </c>
      <c r="R95" s="36"/>
      <c r="S95" s="36"/>
    </row>
    <row r="96" spans="3:19" ht="17.25" thickBot="1" x14ac:dyDescent="0.35">
      <c r="C96" s="21"/>
      <c r="D96" s="22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4"/>
      <c r="Q96" s="50">
        <f t="shared" si="5"/>
        <v>0</v>
      </c>
      <c r="R96" s="36"/>
      <c r="S96" s="36"/>
    </row>
    <row r="97" spans="3:19" ht="33.75" thickBot="1" x14ac:dyDescent="0.35">
      <c r="C97" s="25" t="s">
        <v>77</v>
      </c>
      <c r="D97" s="26">
        <f>+D20+D26+D36+D46+D62+D72</f>
        <v>695776982</v>
      </c>
      <c r="E97" s="26">
        <f t="shared" ref="E97:P97" si="6">+E20+E26+E36+E46+E62</f>
        <v>22709720.07</v>
      </c>
      <c r="F97" s="26">
        <f t="shared" si="6"/>
        <v>51759591.150000006</v>
      </c>
      <c r="G97" s="26">
        <f>+G20+G26+G36+G46+G62</f>
        <v>33345136.940000001</v>
      </c>
      <c r="H97" s="26">
        <f>+H20+H26+H46+H62</f>
        <v>43947413.789999999</v>
      </c>
      <c r="I97" s="26">
        <f t="shared" si="6"/>
        <v>49565163.370000005</v>
      </c>
      <c r="J97" s="26">
        <f t="shared" si="6"/>
        <v>56318568.890000001</v>
      </c>
      <c r="K97" s="26">
        <f t="shared" si="6"/>
        <v>43579182.219999999</v>
      </c>
      <c r="L97" s="26">
        <f t="shared" si="6"/>
        <v>48186566.18</v>
      </c>
      <c r="M97" s="26">
        <f t="shared" si="6"/>
        <v>58238086.989999995</v>
      </c>
      <c r="N97" s="26">
        <f t="shared" si="6"/>
        <v>52197018.539999999</v>
      </c>
      <c r="O97" s="26">
        <f t="shared" si="6"/>
        <v>128369892.22</v>
      </c>
      <c r="P97" s="27">
        <f t="shared" si="6"/>
        <v>139635684.16</v>
      </c>
      <c r="Q97" s="51">
        <f>SUM(E97:P97)</f>
        <v>727852024.51999998</v>
      </c>
      <c r="R97" s="33"/>
      <c r="S97" s="36"/>
    </row>
    <row r="98" spans="3:19" ht="18.75" x14ac:dyDescent="0.3">
      <c r="C98" s="31" t="s">
        <v>78</v>
      </c>
      <c r="O98" s="36"/>
      <c r="P98" s="36"/>
      <c r="Q98" s="36"/>
      <c r="R98" s="37"/>
    </row>
    <row r="99" spans="3:19" x14ac:dyDescent="0.3">
      <c r="C99" s="41" t="s">
        <v>80</v>
      </c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38"/>
      <c r="P99" s="38"/>
      <c r="Q99" s="39"/>
    </row>
    <row r="100" spans="3:19" x14ac:dyDescent="0.3">
      <c r="C100" s="41" t="s">
        <v>81</v>
      </c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33"/>
      <c r="P100" s="33"/>
      <c r="Q100" s="34"/>
    </row>
    <row r="101" spans="3:19" x14ac:dyDescent="0.3">
      <c r="C101" s="41" t="s">
        <v>79</v>
      </c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33"/>
      <c r="P101" s="33"/>
      <c r="Q101" s="34"/>
    </row>
    <row r="102" spans="3:19" x14ac:dyDescent="0.3">
      <c r="C102" s="41" t="s">
        <v>82</v>
      </c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33"/>
      <c r="P102" s="33"/>
      <c r="Q102" s="34"/>
    </row>
    <row r="103" spans="3:19" x14ac:dyDescent="0.3">
      <c r="C103" s="41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33"/>
      <c r="P103" s="33"/>
      <c r="Q103" s="34"/>
    </row>
    <row r="104" spans="3:19" x14ac:dyDescent="0.3">
      <c r="C104" s="41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33"/>
      <c r="P104" s="33"/>
      <c r="Q104" s="34"/>
    </row>
    <row r="105" spans="3:19" x14ac:dyDescent="0.3">
      <c r="C105" s="41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33"/>
      <c r="P105" s="33"/>
      <c r="Q105" s="34"/>
    </row>
    <row r="106" spans="3:19" x14ac:dyDescent="0.3">
      <c r="C106" s="41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33"/>
      <c r="P106" s="33"/>
      <c r="Q106" s="34"/>
    </row>
    <row r="108" spans="3:19" x14ac:dyDescent="0.3">
      <c r="Q108" s="36"/>
    </row>
    <row r="109" spans="3:19" x14ac:dyDescent="0.3"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</row>
    <row r="110" spans="3:19" x14ac:dyDescent="0.3"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</row>
  </sheetData>
  <mergeCells count="5">
    <mergeCell ref="C11:D11"/>
    <mergeCell ref="C12:Q12"/>
    <mergeCell ref="C13:Q13"/>
    <mergeCell ref="C14:Q14"/>
    <mergeCell ref="C15:Q15"/>
  </mergeCells>
  <pageMargins left="0.70866141732283472" right="0.70866141732283472" top="0.74803149606299213" bottom="0.74803149606299213" header="0.31496062992125984" footer="0.31496062992125984"/>
  <pageSetup paperSize="5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 ACUMULADA</vt:lpstr>
      <vt:lpstr>Hoja1</vt:lpstr>
      <vt:lpstr>'EJECUCION ACUMULADA'!Área_de_impresión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Ived Peniche</cp:lastModifiedBy>
  <cp:lastPrinted>2022-01-17T15:19:08Z</cp:lastPrinted>
  <dcterms:created xsi:type="dcterms:W3CDTF">2018-04-17T18:57:16Z</dcterms:created>
  <dcterms:modified xsi:type="dcterms:W3CDTF">2022-01-18T14:49:08Z</dcterms:modified>
</cp:coreProperties>
</file>