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W:\DAI 2021\PORTAL DE TRANSPARENCIA\NOVIEMBRE 2021\"/>
    </mc:Choice>
  </mc:AlternateContent>
  <xr:revisionPtr revIDLastSave="0" documentId="13_ncr:1_{9E4F6CFA-0D11-4458-8F76-98FD1E0D747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JECUCION ACUMULADA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3" i="4" l="1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N59" i="4"/>
  <c r="M59" i="4"/>
  <c r="L59" i="4"/>
  <c r="K59" i="4"/>
  <c r="J59" i="4"/>
  <c r="H59" i="4"/>
  <c r="G59" i="4"/>
  <c r="C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N43" i="4"/>
  <c r="M43" i="4"/>
  <c r="L43" i="4"/>
  <c r="K43" i="4"/>
  <c r="J43" i="4"/>
  <c r="I43" i="4"/>
  <c r="H43" i="4"/>
  <c r="G43" i="4"/>
  <c r="F43" i="4"/>
  <c r="E43" i="4"/>
  <c r="D43" i="4"/>
  <c r="D16" i="4" s="1"/>
  <c r="C43" i="4"/>
  <c r="O42" i="4"/>
  <c r="O41" i="4"/>
  <c r="O40" i="4"/>
  <c r="O39" i="4"/>
  <c r="O38" i="4"/>
  <c r="O37" i="4"/>
  <c r="O36" i="4"/>
  <c r="O35" i="4"/>
  <c r="O34" i="4"/>
  <c r="N33" i="4"/>
  <c r="M33" i="4"/>
  <c r="L33" i="4"/>
  <c r="K33" i="4"/>
  <c r="J33" i="4"/>
  <c r="I33" i="4"/>
  <c r="C33" i="4"/>
  <c r="O32" i="4"/>
  <c r="O31" i="4"/>
  <c r="O30" i="4"/>
  <c r="O29" i="4"/>
  <c r="O28" i="4"/>
  <c r="O27" i="4"/>
  <c r="O26" i="4"/>
  <c r="O25" i="4"/>
  <c r="O24" i="4"/>
  <c r="N23" i="4"/>
  <c r="M23" i="4"/>
  <c r="L23" i="4"/>
  <c r="K23" i="4"/>
  <c r="J23" i="4"/>
  <c r="I23" i="4"/>
  <c r="H23" i="4"/>
  <c r="G23" i="4"/>
  <c r="F23" i="4"/>
  <c r="E23" i="4"/>
  <c r="E16" i="4" s="1"/>
  <c r="D23" i="4"/>
  <c r="C23" i="4"/>
  <c r="O22" i="4"/>
  <c r="O21" i="4"/>
  <c r="O20" i="4"/>
  <c r="O19" i="4"/>
  <c r="O18" i="4"/>
  <c r="N17" i="4"/>
  <c r="N94" i="4" s="1"/>
  <c r="M17" i="4"/>
  <c r="L17" i="4"/>
  <c r="K17" i="4"/>
  <c r="K16" i="4" s="1"/>
  <c r="J17" i="4"/>
  <c r="J94" i="4" s="1"/>
  <c r="I17" i="4"/>
  <c r="H17" i="4"/>
  <c r="G17" i="4"/>
  <c r="G94" i="4" s="1"/>
  <c r="F17" i="4"/>
  <c r="F94" i="4" s="1"/>
  <c r="E17" i="4"/>
  <c r="D17" i="4"/>
  <c r="C17" i="4"/>
  <c r="T16" i="4"/>
  <c r="U16" i="4" s="1"/>
  <c r="V16" i="4" s="1"/>
  <c r="W16" i="4" s="1"/>
  <c r="X16" i="4" s="1"/>
  <c r="Y16" i="4" s="1"/>
  <c r="C16" i="4"/>
  <c r="J16" i="4" l="1"/>
  <c r="I16" i="4"/>
  <c r="D94" i="4"/>
  <c r="N16" i="4"/>
  <c r="F16" i="4"/>
  <c r="H16" i="4"/>
  <c r="M16" i="4"/>
  <c r="C94" i="4"/>
  <c r="K94" i="4"/>
  <c r="O59" i="4"/>
  <c r="L94" i="4"/>
  <c r="O43" i="4"/>
  <c r="E94" i="4"/>
  <c r="M94" i="4"/>
  <c r="O33" i="4"/>
  <c r="H94" i="4"/>
  <c r="O17" i="4"/>
  <c r="L16" i="4"/>
  <c r="O23" i="4"/>
  <c r="I94" i="4"/>
  <c r="G16" i="4"/>
  <c r="O16" i="4" l="1"/>
  <c r="O94" i="4"/>
</calcChain>
</file>

<file path=xl/sharedStrings.xml><?xml version="1.0" encoding="utf-8"?>
<sst xmlns="http://schemas.openxmlformats.org/spreadsheetml/2006/main" count="101" uniqueCount="101">
  <si>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</si>
  <si>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</si>
  <si>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</si>
  <si>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</si>
  <si>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</si>
  <si>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</si>
  <si>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</si>
  <si>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</si>
  <si>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</si>
  <si>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</si>
  <si>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</si>
  <si>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</si>
  <si>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</si>
  <si>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</si>
  <si>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</si>
  <si>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</si>
  <si>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</si>
  <si>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</si>
  <si>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</si>
  <si>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</si>
  <si>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</si>
  <si>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</si>
  <si>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</si>
  <si>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</si>
  <si>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</si>
  <si>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</si>
  <si>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</si>
  <si>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</si>
  <si>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</si>
  <si>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</si>
  <si>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</si>
  <si>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</si>
  <si>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</si>
  <si>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</si>
  <si>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</si>
  <si>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</si>
  <si>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</si>
  <si>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</si>
  <si>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</si>
  <si>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</si>
  <si>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</si>
  <si>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</si>
  <si>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</si>
  <si>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</si>
  <si>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</si>
  <si>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</si>
  <si>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</si>
  <si>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</si>
  <si>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</si>
  <si>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</si>
  <si>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</si>
  <si>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</si>
  <si>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</si>
  <si>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</si>
  <si>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</si>
  <si>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</si>
  <si>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</si>
  <si>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</si>
  <si>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</si>
  <si>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</si>
  <si>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</si>
  <si>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</si>
  <si>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</si>
  <si>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</si>
  <si>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</si>
  <si>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</si>
  <si>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</si>
  <si>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</si>
  <si>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</si>
  <si>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</si>
  <si>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</si>
  <si>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</si>
  <si>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</si>
  <si>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</si>
  <si>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</si>
  <si>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</si>
  <si>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</si>
  <si>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</si>
  <si>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</si>
  <si>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</si>
  <si>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</si>
  <si>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</si>
  <si>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</si>
  <si>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</si>
  <si>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</si>
  <si>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</si>
  <si>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</si>
  <si>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</si>
  <si>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</si>
  <si>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</si>
  <si>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</si>
  <si>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</si>
  <si>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</si>
  <si>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</si>
  <si>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</si>
  <si>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</si>
  <si>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</si>
  <si>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</si>
  <si>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</si>
  <si>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 xml:space="preserve"> </t>
  </si>
  <si>
    <t>DESDE 01  DE ENERO HASTA 30  DE  NOVIEMBRE,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</si>
</sst>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b/>
      <u/>
      <sz val="14"/>
      <color theme="1"/>
      <name val="Book Antiqua"/>
      <family val="1"/>
    </font>
    <font>
      <u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43" fontId="3" fillId="0" borderId="0" xfId="0" applyNumberFormat="1" applyFont="1"/>
    <xf numFmtId="43" fontId="3" fillId="0" borderId="0" xfId="1" applyFont="1"/>
    <xf numFmtId="9" fontId="3" fillId="0" borderId="0" xfId="2" applyFont="1"/>
    <xf numFmtId="4" fontId="3" fillId="0" borderId="0" xfId="0" applyNumberFormat="1" applyFont="1"/>
    <xf numFmtId="43" fontId="5" fillId="0" borderId="1" xfId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43" fontId="3" fillId="0" borderId="1" xfId="1" applyFont="1" applyBorder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vertical="center" wrapText="1"/>
    </xf>
    <xf numFmtId="43" fontId="5" fillId="0" borderId="1" xfId="1" applyFont="1" applyBorder="1"/>
    <xf numFmtId="164" fontId="5" fillId="0" borderId="1" xfId="0" applyNumberFormat="1" applyFont="1" applyBorder="1" applyAlignment="1">
      <alignment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43" fontId="5" fillId="0" borderId="3" xfId="0" applyNumberFormat="1" applyFont="1" applyBorder="1"/>
    <xf numFmtId="0" fontId="3" fillId="0" borderId="2" xfId="0" applyFont="1" applyBorder="1" applyAlignment="1">
      <alignment horizontal="left" vertical="center" wrapText="1" indent="2"/>
    </xf>
    <xf numFmtId="0" fontId="5" fillId="2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/>
    <xf numFmtId="0" fontId="3" fillId="0" borderId="5" xfId="0" applyFont="1" applyBorder="1"/>
    <xf numFmtId="43" fontId="3" fillId="0" borderId="5" xfId="0" applyNumberFormat="1" applyFont="1" applyBorder="1"/>
    <xf numFmtId="43" fontId="5" fillId="0" borderId="6" xfId="0" applyNumberFormat="1" applyFont="1" applyBorder="1"/>
    <xf numFmtId="0" fontId="4" fillId="3" borderId="7" xfId="0" applyFont="1" applyFill="1" applyBorder="1" applyAlignment="1">
      <alignment horizontal="left" vertical="center" wrapText="1"/>
    </xf>
    <xf numFmtId="43" fontId="5" fillId="3" borderId="8" xfId="1" applyFont="1" applyFill="1" applyBorder="1" applyAlignment="1">
      <alignment horizontal="center" vertical="center" wrapText="1"/>
    </xf>
    <xf numFmtId="43" fontId="5" fillId="3" borderId="9" xfId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3" fontId="5" fillId="0" borderId="11" xfId="1" applyFont="1" applyBorder="1" applyAlignment="1">
      <alignment horizontal="left" vertical="center" wrapText="1"/>
    </xf>
    <xf numFmtId="43" fontId="5" fillId="0" borderId="12" xfId="0" applyNumberFormat="1" applyFont="1" applyBorder="1"/>
    <xf numFmtId="0" fontId="4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552183</xdr:colOff>
      <xdr:row>0</xdr:row>
      <xdr:rowOff>0</xdr:rowOff>
    </xdr:from>
    <xdr:to>
      <xdr:col>8</xdr:col>
      <xdr:colOff>676275</xdr:colOff>
      <xdr:row>9</xdr:row>
      <xdr:rowOff>24346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A82051-D6E5-4042-BF6B-F6D7F704A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15358" y="0"/>
          <a:ext cx="2686317" cy="2062696"/>
        </a:xfrm>
        <a:prstGeom prst="rect">
          <a:avLst/>
        </a:prstGeom>
      </xdr:spPr>
    </xdr:pic>
    <xdr:clientData/>
  </xdr:twoCellAnchor>
  <xdr:twoCellAnchor>
    <xdr:from>
      <xdr:col>2</xdr:col>
      <xdr:colOff>371475</xdr:colOff>
      <xdr:row>104</xdr:row>
      <xdr:rowOff>0</xdr:rowOff>
    </xdr:from>
    <xdr:to>
      <xdr:col>4</xdr:col>
      <xdr:colOff>28575</xdr:colOff>
      <xdr:row>107</xdr:row>
      <xdr:rowOff>104775</xdr:rowOff>
    </xdr:to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684F139F-4E60-4A6E-B664-B308A4AA211A}"/>
            </a:ext>
          </a:extLst>
        </xdr:cNvPr>
        <xdr:cNvSpPr txBox="1"/>
      </xdr:nvSpPr>
      <xdr:spPr>
        <a:xfrm>
          <a:off x="3657600" y="38300025"/>
          <a:ext cx="2228850" cy="800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Juana Feliz</a:t>
          </a:r>
        </a:p>
        <a:p>
          <a:pPr algn="ctr"/>
          <a:r>
            <a:rPr lang="es-DO" sz="1200" b="1">
              <a:latin typeface="Book Antiqua" pitchFamily="18" charset="0"/>
            </a:rPr>
            <a:t>Enc. Depto. Financiero</a:t>
          </a: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</a:t>
          </a:r>
          <a:r>
            <a:rPr lang="es-DO" sz="1400" baseline="0">
              <a:latin typeface="Book Antiqua" pitchFamily="18" charset="0"/>
            </a:rPr>
            <a:t>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209550</xdr:colOff>
      <xdr:row>104</xdr:row>
      <xdr:rowOff>28575</xdr:rowOff>
    </xdr:from>
    <xdr:to>
      <xdr:col>4</xdr:col>
      <xdr:colOff>381000</xdr:colOff>
      <xdr:row>104</xdr:row>
      <xdr:rowOff>28575</xdr:rowOff>
    </xdr:to>
    <xdr:cxnSp macro="">
      <xdr:nvCxnSpPr>
        <xdr:cNvPr id="4" name="12 Conector recto">
          <a:extLst>
            <a:ext uri="{FF2B5EF4-FFF2-40B4-BE49-F238E27FC236}">
              <a16:creationId xmlns:a16="http://schemas.microsoft.com/office/drawing/2014/main" id="{D01BF51E-FDB7-4B4E-8D5D-A724F4BC2A02}"/>
            </a:ext>
          </a:extLst>
        </xdr:cNvPr>
        <xdr:cNvCxnSpPr/>
      </xdr:nvCxnSpPr>
      <xdr:spPr>
        <a:xfrm>
          <a:off x="3533775" y="39709725"/>
          <a:ext cx="22669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745548</xdr:colOff>
      <xdr:row>104</xdr:row>
      <xdr:rowOff>44162</xdr:rowOff>
    </xdr:from>
    <xdr:to>
      <xdr:col>14</xdr:col>
      <xdr:colOff>960293</xdr:colOff>
      <xdr:row>104</xdr:row>
      <xdr:rowOff>44162</xdr:rowOff>
    </xdr:to>
    <xdr:cxnSp macro="">
      <xdr:nvCxnSpPr>
        <xdr:cNvPr id="5" name="12 Conector recto">
          <a:extLst>
            <a:ext uri="{FF2B5EF4-FFF2-40B4-BE49-F238E27FC236}">
              <a16:creationId xmlns:a16="http://schemas.microsoft.com/office/drawing/2014/main" id="{F09C6146-32ED-4C28-951A-2B3161A3FD99}"/>
            </a:ext>
          </a:extLst>
        </xdr:cNvPr>
        <xdr:cNvCxnSpPr/>
      </xdr:nvCxnSpPr>
      <xdr:spPr>
        <a:xfrm>
          <a:off x="14290098" y="39725312"/>
          <a:ext cx="231977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1042555</xdr:colOff>
      <xdr:row>104</xdr:row>
      <xdr:rowOff>0</xdr:rowOff>
    </xdr:from>
    <xdr:to>
      <xdr:col>14</xdr:col>
      <xdr:colOff>704851</xdr:colOff>
      <xdr:row>107</xdr:row>
      <xdr:rowOff>95251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DEEDB708-DA2E-40A0-A3F3-B81F852A603E}"/>
            </a:ext>
          </a:extLst>
        </xdr:cNvPr>
        <xdr:cNvSpPr txBox="1"/>
      </xdr:nvSpPr>
      <xdr:spPr>
        <a:xfrm>
          <a:off x="17358880" y="38321675"/>
          <a:ext cx="2500746" cy="7689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9E2E9-D587-4059-AD4C-C2CBF591BAB4}">
  <dimension ref="B1:AB101"/>
  <sheetViews>
    <sheetView tabSelected="1" workbookViewId="0">
      <selection activeCell="D113" sqref="D113"/>
    </sheetView>
  </sheetViews>
  <sheetFormatPr baseColWidth="10" defaultColWidth="27" defaultRowHeight="16.5" x14ac:dyDescent="0.3"/>
  <cols>
    <col min="1" max="1" width="1.42578125" style="1" customWidth="1"/>
    <col min="2" max="2" width="47.85546875" style="1" customWidth="1"/>
    <col min="3" max="3" width="18.85546875" style="1" customWidth="1"/>
    <col min="4" max="4" width="19.7109375" style="1" customWidth="1"/>
    <col min="5" max="5" width="19.85546875" style="1" customWidth="1"/>
    <col min="6" max="6" width="19.140625" style="1" customWidth="1"/>
    <col min="7" max="7" width="18" style="1" customWidth="1"/>
    <col min="8" max="8" width="20.42578125" style="1" customWidth="1"/>
    <col min="9" max="9" width="21" style="1" customWidth="1"/>
    <col min="10" max="10" width="20.85546875" style="1" customWidth="1"/>
    <col min="11" max="11" width="16.42578125" style="1" customWidth="1"/>
    <col min="12" max="12" width="21.140625" style="1" customWidth="1"/>
    <col min="13" max="13" width="20.42578125" style="1" customWidth="1"/>
    <col min="14" max="14" width="22.140625" style="1" customWidth="1"/>
    <col min="15" max="15" width="20.42578125" style="1" customWidth="1"/>
    <col min="16" max="16384" width="27" style="1"/>
  </cols>
  <sheetData>
    <row r="1" spans="2:27" ht="21.75" customHeight="1" x14ac:dyDescent="0.3"/>
    <row r="7" spans="2:27" ht="18.75" x14ac:dyDescent="0.3">
      <c r="B7" s="38"/>
      <c r="C7" s="38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</row>
    <row r="8" spans="2:27" ht="18.75" customHeight="1" x14ac:dyDescent="0.3"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</row>
    <row r="9" spans="2:27" ht="18.75" customHeight="1" x14ac:dyDescent="0.3">
      <c r="B9" s="38" t="s">
        <v>100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</row>
    <row r="10" spans="2:27" ht="15.75" customHeight="1" x14ac:dyDescent="0.3">
      <c r="B10" s="39" t="s">
        <v>84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</row>
    <row r="11" spans="2:27" x14ac:dyDescent="0.3">
      <c r="B11" s="40" t="s">
        <v>87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2:27" x14ac:dyDescent="0.3">
      <c r="F12" s="3"/>
      <c r="G12" s="3"/>
      <c r="H12" s="3"/>
      <c r="I12" s="3"/>
      <c r="J12" s="3"/>
      <c r="K12" s="3"/>
      <c r="L12" s="3"/>
      <c r="M12" s="3"/>
      <c r="N12" s="3"/>
    </row>
    <row r="14" spans="2:27" ht="17.25" thickBot="1" x14ac:dyDescent="0.35">
      <c r="P14" s="2"/>
    </row>
    <row r="15" spans="2:27" ht="17.25" thickBot="1" x14ac:dyDescent="0.35">
      <c r="B15" s="31" t="s">
        <v>0</v>
      </c>
      <c r="C15" s="32" t="s">
        <v>85</v>
      </c>
      <c r="D15" s="32" t="s">
        <v>88</v>
      </c>
      <c r="E15" s="32" t="s">
        <v>89</v>
      </c>
      <c r="F15" s="32" t="s">
        <v>90</v>
      </c>
      <c r="G15" s="32" t="s">
        <v>91</v>
      </c>
      <c r="H15" s="32" t="s">
        <v>92</v>
      </c>
      <c r="I15" s="32" t="s">
        <v>93</v>
      </c>
      <c r="J15" s="32" t="s">
        <v>94</v>
      </c>
      <c r="K15" s="32" t="s">
        <v>95</v>
      </c>
      <c r="L15" s="32" t="s">
        <v>96</v>
      </c>
      <c r="M15" s="32" t="s">
        <v>97</v>
      </c>
      <c r="N15" s="32" t="s">
        <v>98</v>
      </c>
      <c r="O15" s="33" t="s">
        <v>86</v>
      </c>
      <c r="P15" s="2"/>
      <c r="Z15" s="3"/>
      <c r="AA15" s="3"/>
    </row>
    <row r="16" spans="2:27" x14ac:dyDescent="0.3">
      <c r="B16" s="28" t="s">
        <v>1</v>
      </c>
      <c r="C16" s="29">
        <f>+C17+C23+C33+C43+C59+C69+67000000</f>
        <v>762776982</v>
      </c>
      <c r="D16" s="29">
        <f t="shared" ref="D16:N16" si="0">+D17+D23+D33+D43+D59+D69</f>
        <v>22709720.07</v>
      </c>
      <c r="E16" s="29">
        <f t="shared" si="0"/>
        <v>51759591.150000006</v>
      </c>
      <c r="F16" s="29">
        <f t="shared" si="0"/>
        <v>33345136.940000001</v>
      </c>
      <c r="G16" s="29">
        <f t="shared" si="0"/>
        <v>43947413.789999999</v>
      </c>
      <c r="H16" s="29">
        <f t="shared" si="0"/>
        <v>49565163.370000005</v>
      </c>
      <c r="I16" s="29">
        <f t="shared" si="0"/>
        <v>56318568.890000001</v>
      </c>
      <c r="J16" s="29">
        <f t="shared" si="0"/>
        <v>43579182.219999999</v>
      </c>
      <c r="K16" s="29">
        <f t="shared" si="0"/>
        <v>48186566.18</v>
      </c>
      <c r="L16" s="29">
        <f t="shared" si="0"/>
        <v>58238086.989999995</v>
      </c>
      <c r="M16" s="29">
        <f t="shared" si="0"/>
        <v>52197018.539999999</v>
      </c>
      <c r="N16" s="29">
        <f t="shared" si="0"/>
        <v>128369892.22</v>
      </c>
      <c r="O16" s="30">
        <f>SUM(D16:N16)</f>
        <v>588216340.36000001</v>
      </c>
      <c r="R16" s="4"/>
      <c r="T16" s="4">
        <f>+AB17*1.05</f>
        <v>0</v>
      </c>
      <c r="U16" s="4">
        <f t="shared" ref="U16:Y16" si="1">+T16*1.05</f>
        <v>0</v>
      </c>
      <c r="V16" s="4">
        <f t="shared" si="1"/>
        <v>0</v>
      </c>
      <c r="W16" s="4">
        <f t="shared" si="1"/>
        <v>0</v>
      </c>
      <c r="X16" s="4">
        <f t="shared" si="1"/>
        <v>0</v>
      </c>
      <c r="Y16" s="4">
        <f t="shared" si="1"/>
        <v>0</v>
      </c>
      <c r="Z16" s="4"/>
      <c r="AA16" s="4"/>
    </row>
    <row r="17" spans="2:28" ht="39.75" customHeight="1" x14ac:dyDescent="0.3">
      <c r="B17" s="16" t="s">
        <v>2</v>
      </c>
      <c r="C17" s="7">
        <f t="shared" ref="C17:N17" si="2">+C18+C19+C20+C21+C22</f>
        <v>318764251</v>
      </c>
      <c r="D17" s="7">
        <f t="shared" si="2"/>
        <v>22709720.07</v>
      </c>
      <c r="E17" s="7">
        <f t="shared" si="2"/>
        <v>22843148.32</v>
      </c>
      <c r="F17" s="7">
        <f t="shared" si="2"/>
        <v>24989386.150000002</v>
      </c>
      <c r="G17" s="7">
        <f t="shared" si="2"/>
        <v>24795386.120000001</v>
      </c>
      <c r="H17" s="7">
        <f t="shared" si="2"/>
        <v>35509834.920000002</v>
      </c>
      <c r="I17" s="7">
        <f t="shared" si="2"/>
        <v>26245074.079999998</v>
      </c>
      <c r="J17" s="7">
        <f t="shared" si="2"/>
        <v>29384917.43</v>
      </c>
      <c r="K17" s="7">
        <f t="shared" si="2"/>
        <v>29776419.879999999</v>
      </c>
      <c r="L17" s="7">
        <f t="shared" si="2"/>
        <v>31536238.459999997</v>
      </c>
      <c r="M17" s="7">
        <f t="shared" si="2"/>
        <v>32841532.559999999</v>
      </c>
      <c r="N17" s="7">
        <f t="shared" si="2"/>
        <v>65563739.5</v>
      </c>
      <c r="O17" s="17">
        <f>SUM(D17:N17)</f>
        <v>346195397.49000001</v>
      </c>
      <c r="R17" s="5"/>
      <c r="AB17" s="4"/>
    </row>
    <row r="18" spans="2:28" ht="21.75" customHeight="1" x14ac:dyDescent="0.3">
      <c r="B18" s="18" t="s">
        <v>3</v>
      </c>
      <c r="C18" s="8">
        <v>272982556</v>
      </c>
      <c r="D18" s="9">
        <v>19322729.550000001</v>
      </c>
      <c r="E18" s="9">
        <v>19380364.079999998</v>
      </c>
      <c r="F18" s="9">
        <v>21265730.460000001</v>
      </c>
      <c r="G18" s="9">
        <v>21097459.140000001</v>
      </c>
      <c r="H18" s="9">
        <v>30396365.780000001</v>
      </c>
      <c r="I18" s="9">
        <v>22421593.469999999</v>
      </c>
      <c r="J18" s="9">
        <v>25115038.609999999</v>
      </c>
      <c r="K18" s="9">
        <v>25442666.530000001</v>
      </c>
      <c r="L18" s="9">
        <v>26950290.559999999</v>
      </c>
      <c r="M18" s="9">
        <v>28444844.390000001</v>
      </c>
      <c r="N18" s="9">
        <v>59634471.799999997</v>
      </c>
      <c r="O18" s="17">
        <f>SUM(D18:N18)</f>
        <v>299471554.37</v>
      </c>
      <c r="P18" s="6"/>
    </row>
    <row r="19" spans="2:28" ht="22.5" customHeight="1" x14ac:dyDescent="0.3">
      <c r="B19" s="18" t="s">
        <v>4</v>
      </c>
      <c r="C19" s="8">
        <v>7681435</v>
      </c>
      <c r="D19" s="9">
        <v>459391.64</v>
      </c>
      <c r="E19" s="9">
        <v>444391.64</v>
      </c>
      <c r="F19" s="9">
        <v>459391.64</v>
      </c>
      <c r="G19" s="9">
        <v>459391.64</v>
      </c>
      <c r="H19" s="9">
        <v>459391.64</v>
      </c>
      <c r="I19" s="9">
        <v>426291.06</v>
      </c>
      <c r="J19" s="9">
        <v>471291.06</v>
      </c>
      <c r="K19" s="9">
        <v>471291.06</v>
      </c>
      <c r="L19" s="9">
        <v>471291.06</v>
      </c>
      <c r="M19" s="9">
        <v>471291.06</v>
      </c>
      <c r="N19" s="9">
        <v>486291.06</v>
      </c>
      <c r="O19" s="17">
        <f t="shared" ref="O19:O80" si="3">SUM(D19:N19)</f>
        <v>5079704.5599999996</v>
      </c>
      <c r="P19" s="6"/>
      <c r="Q19" s="6"/>
    </row>
    <row r="20" spans="2:28" ht="36.75" customHeight="1" x14ac:dyDescent="0.3">
      <c r="B20" s="18" t="s">
        <v>36</v>
      </c>
      <c r="C20" s="8">
        <v>600000</v>
      </c>
      <c r="D20" s="9">
        <v>0</v>
      </c>
      <c r="E20" s="9">
        <v>82500</v>
      </c>
      <c r="F20" s="9">
        <v>41250</v>
      </c>
      <c r="G20" s="9">
        <v>41250</v>
      </c>
      <c r="H20" s="9">
        <v>41250</v>
      </c>
      <c r="I20" s="9">
        <v>3397189.55</v>
      </c>
      <c r="J20" s="9">
        <v>0</v>
      </c>
      <c r="K20" s="9">
        <v>0</v>
      </c>
      <c r="L20" s="9">
        <v>0</v>
      </c>
      <c r="M20" s="9">
        <v>0</v>
      </c>
      <c r="N20" s="9"/>
      <c r="O20" s="17">
        <f t="shared" si="3"/>
        <v>3603439.55</v>
      </c>
      <c r="P20" s="6"/>
      <c r="Q20" s="6"/>
    </row>
    <row r="21" spans="2:28" ht="35.25" customHeight="1" x14ac:dyDescent="0.3">
      <c r="B21" s="18" t="s">
        <v>5</v>
      </c>
      <c r="C21" s="8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/>
      <c r="J21" s="9">
        <v>0</v>
      </c>
      <c r="K21" s="9">
        <v>0</v>
      </c>
      <c r="L21" s="9">
        <v>0</v>
      </c>
      <c r="M21" s="9">
        <v>0</v>
      </c>
      <c r="N21" s="9"/>
      <c r="O21" s="17">
        <f t="shared" si="3"/>
        <v>0</v>
      </c>
      <c r="P21" s="6"/>
      <c r="Q21" s="6"/>
    </row>
    <row r="22" spans="2:28" ht="33" customHeight="1" x14ac:dyDescent="0.3">
      <c r="B22" s="18" t="s">
        <v>6</v>
      </c>
      <c r="C22" s="8">
        <v>37500260</v>
      </c>
      <c r="D22" s="9">
        <v>2927598.88</v>
      </c>
      <c r="E22" s="9">
        <v>2935892.6</v>
      </c>
      <c r="F22" s="9">
        <v>3223014.05</v>
      </c>
      <c r="G22" s="9">
        <v>3197285.34</v>
      </c>
      <c r="H22" s="9">
        <v>4612827.5</v>
      </c>
      <c r="I22" s="9">
        <v>0</v>
      </c>
      <c r="J22" s="9">
        <v>3798587.76</v>
      </c>
      <c r="K22" s="9">
        <v>3862462.29</v>
      </c>
      <c r="L22" s="9">
        <v>4114656.84</v>
      </c>
      <c r="M22" s="9">
        <v>3925397.11</v>
      </c>
      <c r="N22" s="9">
        <v>5442976.6399999997</v>
      </c>
      <c r="O22" s="17">
        <f t="shared" si="3"/>
        <v>38040699.009999998</v>
      </c>
      <c r="P22" s="6"/>
      <c r="Q22" s="6"/>
    </row>
    <row r="23" spans="2:28" ht="24" customHeight="1" x14ac:dyDescent="0.3">
      <c r="B23" s="16" t="s">
        <v>7</v>
      </c>
      <c r="C23" s="7">
        <f>+C24+C25+C26+C27+C28+C29+C30+C31+C32</f>
        <v>37182219</v>
      </c>
      <c r="D23" s="7">
        <f t="shared" ref="D23:N23" si="4">+D24+D25+D26+D27+D28+D29+D30+D31+D32</f>
        <v>0</v>
      </c>
      <c r="E23" s="7">
        <f t="shared" si="4"/>
        <v>1099985.03</v>
      </c>
      <c r="F23" s="7">
        <f t="shared" si="4"/>
        <v>1802096.73</v>
      </c>
      <c r="G23" s="7">
        <f>+G24+G28+G31+G27</f>
        <v>1737217.97</v>
      </c>
      <c r="H23" s="7">
        <f t="shared" si="4"/>
        <v>1343119.27</v>
      </c>
      <c r="I23" s="7">
        <f t="shared" si="4"/>
        <v>1896915.23</v>
      </c>
      <c r="J23" s="7">
        <f t="shared" si="4"/>
        <v>991322.03</v>
      </c>
      <c r="K23" s="7">
        <f t="shared" si="4"/>
        <v>1448745.98</v>
      </c>
      <c r="L23" s="7">
        <f t="shared" si="4"/>
        <v>4024797.2800000003</v>
      </c>
      <c r="M23" s="7">
        <f t="shared" si="4"/>
        <v>1823261.1199999999</v>
      </c>
      <c r="N23" s="7">
        <f t="shared" si="4"/>
        <v>3035486.06</v>
      </c>
      <c r="O23" s="17">
        <f t="shared" si="3"/>
        <v>19202946.699999999</v>
      </c>
      <c r="P23" s="6"/>
      <c r="Q23" s="6"/>
    </row>
    <row r="24" spans="2:28" ht="21" customHeight="1" x14ac:dyDescent="0.3">
      <c r="B24" s="18" t="s">
        <v>8</v>
      </c>
      <c r="C24" s="10">
        <v>9629478</v>
      </c>
      <c r="D24" s="9"/>
      <c r="E24" s="9">
        <v>908371.39</v>
      </c>
      <c r="F24" s="9">
        <v>1542516.73</v>
      </c>
      <c r="G24" s="9">
        <v>1334219.47</v>
      </c>
      <c r="H24" s="9">
        <v>659065.4</v>
      </c>
      <c r="I24" s="9">
        <v>980631.9</v>
      </c>
      <c r="J24" s="9">
        <v>678036.27</v>
      </c>
      <c r="K24" s="9">
        <v>510941.64</v>
      </c>
      <c r="L24" s="9">
        <v>695719.43</v>
      </c>
      <c r="M24" s="9">
        <v>1036850.48</v>
      </c>
      <c r="N24" s="9">
        <v>2474863.06</v>
      </c>
      <c r="O24" s="17">
        <f t="shared" si="3"/>
        <v>10821215.77</v>
      </c>
      <c r="P24" s="6"/>
      <c r="Q24" s="6"/>
    </row>
    <row r="25" spans="2:28" ht="41.25" customHeight="1" x14ac:dyDescent="0.3">
      <c r="B25" s="18" t="s">
        <v>9</v>
      </c>
      <c r="C25" s="8">
        <v>2340160</v>
      </c>
      <c r="D25" s="9"/>
      <c r="E25" s="9">
        <v>0</v>
      </c>
      <c r="F25" s="9">
        <v>0</v>
      </c>
      <c r="G25" s="9">
        <v>0</v>
      </c>
      <c r="H25" s="9">
        <v>527254.27</v>
      </c>
      <c r="I25" s="9">
        <v>16983.330000000002</v>
      </c>
      <c r="J25" s="9">
        <v>0</v>
      </c>
      <c r="K25" s="9">
        <v>5605</v>
      </c>
      <c r="L25" s="9">
        <v>556842</v>
      </c>
      <c r="M25" s="9">
        <v>0</v>
      </c>
      <c r="N25" s="9">
        <v>0</v>
      </c>
      <c r="O25" s="17">
        <f t="shared" si="3"/>
        <v>1106684.6000000001</v>
      </c>
      <c r="P25" s="6"/>
      <c r="Q25" s="6"/>
    </row>
    <row r="26" spans="2:28" x14ac:dyDescent="0.3">
      <c r="B26" s="18" t="s">
        <v>10</v>
      </c>
      <c r="C26" s="8">
        <v>2624000</v>
      </c>
      <c r="D26" s="9"/>
      <c r="E26" s="9">
        <v>0</v>
      </c>
      <c r="F26" s="9">
        <v>0</v>
      </c>
      <c r="G26" s="9" t="s">
        <v>99</v>
      </c>
      <c r="H26" s="9">
        <v>0</v>
      </c>
      <c r="I26" s="9">
        <v>0</v>
      </c>
      <c r="J26" s="9">
        <v>0</v>
      </c>
      <c r="K26" s="9">
        <v>0</v>
      </c>
      <c r="L26" s="9">
        <v>190500</v>
      </c>
      <c r="M26" s="9">
        <v>0</v>
      </c>
      <c r="N26" s="9">
        <v>0</v>
      </c>
      <c r="O26" s="17">
        <f t="shared" si="3"/>
        <v>190500</v>
      </c>
      <c r="P26" s="6"/>
      <c r="Q26" s="6"/>
    </row>
    <row r="27" spans="2:28" ht="18" customHeight="1" x14ac:dyDescent="0.3">
      <c r="B27" s="18" t="s">
        <v>11</v>
      </c>
      <c r="C27" s="8">
        <v>869798</v>
      </c>
      <c r="D27" s="9"/>
      <c r="E27" s="9">
        <v>0</v>
      </c>
      <c r="F27" s="9">
        <v>0</v>
      </c>
      <c r="G27" s="9">
        <v>122400</v>
      </c>
      <c r="H27" s="9">
        <v>0</v>
      </c>
      <c r="I27" s="9">
        <v>447700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17">
        <f t="shared" si="3"/>
        <v>570100</v>
      </c>
      <c r="P27" s="6"/>
      <c r="Q27" s="6"/>
    </row>
    <row r="28" spans="2:28" ht="22.5" customHeight="1" x14ac:dyDescent="0.3">
      <c r="B28" s="18" t="s">
        <v>12</v>
      </c>
      <c r="C28" s="8">
        <v>4278181</v>
      </c>
      <c r="D28" s="9"/>
      <c r="E28" s="9">
        <v>166029.54</v>
      </c>
      <c r="F28" s="9">
        <v>105000</v>
      </c>
      <c r="G28" s="9">
        <v>169000</v>
      </c>
      <c r="H28" s="9">
        <v>35000</v>
      </c>
      <c r="I28" s="9">
        <v>451600</v>
      </c>
      <c r="J28" s="9">
        <v>273600</v>
      </c>
      <c r="K28" s="9">
        <v>438000</v>
      </c>
      <c r="L28" s="9">
        <v>530500</v>
      </c>
      <c r="M28" s="9">
        <v>677300</v>
      </c>
      <c r="N28" s="9">
        <v>175000</v>
      </c>
      <c r="O28" s="17">
        <f t="shared" si="3"/>
        <v>3021029.54</v>
      </c>
      <c r="P28" s="6"/>
      <c r="Q28" s="6"/>
    </row>
    <row r="29" spans="2:28" x14ac:dyDescent="0.3">
      <c r="B29" s="18" t="s">
        <v>13</v>
      </c>
      <c r="C29" s="8">
        <v>3000702</v>
      </c>
      <c r="D29" s="9"/>
      <c r="E29" s="9">
        <v>0</v>
      </c>
      <c r="F29" s="9">
        <v>0</v>
      </c>
      <c r="G29" s="9"/>
      <c r="H29" s="9">
        <v>0</v>
      </c>
      <c r="I29" s="9">
        <v>0</v>
      </c>
      <c r="J29" s="9">
        <v>0</v>
      </c>
      <c r="K29" s="9">
        <v>0</v>
      </c>
      <c r="L29" s="9">
        <v>1918072.85</v>
      </c>
      <c r="M29" s="9">
        <v>14840.44</v>
      </c>
      <c r="N29" s="9">
        <v>0</v>
      </c>
      <c r="O29" s="17">
        <f t="shared" si="3"/>
        <v>1932913.29</v>
      </c>
      <c r="P29" s="6"/>
      <c r="Q29" s="6"/>
    </row>
    <row r="30" spans="2:28" ht="57.75" customHeight="1" x14ac:dyDescent="0.3">
      <c r="B30" s="18" t="s">
        <v>14</v>
      </c>
      <c r="C30" s="8">
        <v>1855000</v>
      </c>
      <c r="D30" s="9"/>
      <c r="E30" s="9">
        <v>25584.1</v>
      </c>
      <c r="F30" s="9">
        <v>0</v>
      </c>
      <c r="G30" s="9"/>
      <c r="H30" s="9">
        <v>0</v>
      </c>
      <c r="I30" s="9">
        <v>0</v>
      </c>
      <c r="J30" s="9">
        <v>0</v>
      </c>
      <c r="K30" s="9">
        <v>390359.34</v>
      </c>
      <c r="L30" s="9">
        <v>0</v>
      </c>
      <c r="M30" s="9">
        <v>10490.2</v>
      </c>
      <c r="N30" s="9">
        <v>303378</v>
      </c>
      <c r="O30" s="17">
        <f t="shared" si="3"/>
        <v>729811.64</v>
      </c>
      <c r="P30" s="6"/>
      <c r="Q30" s="6"/>
    </row>
    <row r="31" spans="2:28" ht="39" customHeight="1" x14ac:dyDescent="0.3">
      <c r="B31" s="18" t="s">
        <v>15</v>
      </c>
      <c r="C31" s="8">
        <v>2584900</v>
      </c>
      <c r="D31" s="9"/>
      <c r="E31" s="9">
        <v>0</v>
      </c>
      <c r="F31" s="9">
        <v>154580</v>
      </c>
      <c r="G31" s="9">
        <v>111598.5</v>
      </c>
      <c r="H31" s="9">
        <v>121799.6</v>
      </c>
      <c r="I31" s="9">
        <v>0</v>
      </c>
      <c r="J31" s="9">
        <v>39685.760000000002</v>
      </c>
      <c r="K31" s="9">
        <v>103840</v>
      </c>
      <c r="L31" s="9">
        <v>133163</v>
      </c>
      <c r="M31" s="9">
        <v>83780</v>
      </c>
      <c r="N31" s="9">
        <v>82245</v>
      </c>
      <c r="O31" s="17">
        <f t="shared" si="3"/>
        <v>830691.86</v>
      </c>
      <c r="P31" s="6"/>
      <c r="Q31" s="6"/>
    </row>
    <row r="32" spans="2:28" ht="39" customHeight="1" x14ac:dyDescent="0.3">
      <c r="B32" s="18" t="s">
        <v>37</v>
      </c>
      <c r="C32" s="11">
        <v>10000000</v>
      </c>
      <c r="D32" s="9"/>
      <c r="E32" s="9">
        <v>0</v>
      </c>
      <c r="F32" s="9">
        <v>0</v>
      </c>
      <c r="G32" s="9"/>
      <c r="H32" s="9">
        <v>0</v>
      </c>
      <c r="I32" s="9">
        <v>0</v>
      </c>
      <c r="J32" s="9"/>
      <c r="K32" s="9"/>
      <c r="L32" s="9">
        <v>0</v>
      </c>
      <c r="M32" s="9">
        <v>0</v>
      </c>
      <c r="N32" s="9">
        <v>0</v>
      </c>
      <c r="O32" s="17">
        <f t="shared" si="3"/>
        <v>0</v>
      </c>
      <c r="P32" s="6"/>
      <c r="Q32" s="6"/>
    </row>
    <row r="33" spans="2:17" ht="21.75" customHeight="1" x14ac:dyDescent="0.3">
      <c r="B33" s="16" t="s">
        <v>16</v>
      </c>
      <c r="C33" s="7">
        <f>+C34+C35+C36+C37+C38+C39+C40+C41+C42</f>
        <v>112721816</v>
      </c>
      <c r="D33" s="12"/>
      <c r="E33" s="12">
        <v>0</v>
      </c>
      <c r="F33" s="12">
        <v>0</v>
      </c>
      <c r="G33" s="12"/>
      <c r="H33" s="12">
        <v>0</v>
      </c>
      <c r="I33" s="12">
        <f>+I40+I42</f>
        <v>51641.91</v>
      </c>
      <c r="J33" s="12">
        <f>+J40+J42</f>
        <v>17384</v>
      </c>
      <c r="K33" s="12">
        <f>+K40+K42</f>
        <v>22322.46</v>
      </c>
      <c r="L33" s="12">
        <f>+L40+L42</f>
        <v>611488.28</v>
      </c>
      <c r="M33" s="12">
        <f>+M40+M42+M36</f>
        <v>2872304.39</v>
      </c>
      <c r="N33" s="12">
        <f>+N40+N42+N36+N34+N38</f>
        <v>37648903.18</v>
      </c>
      <c r="O33" s="17">
        <f t="shared" si="3"/>
        <v>41224044.219999999</v>
      </c>
      <c r="P33" s="6"/>
      <c r="Q33" s="6"/>
    </row>
    <row r="34" spans="2:17" ht="40.5" customHeight="1" x14ac:dyDescent="0.3">
      <c r="B34" s="18" t="s">
        <v>17</v>
      </c>
      <c r="C34" s="8">
        <v>68060807</v>
      </c>
      <c r="D34" s="9"/>
      <c r="E34" s="9">
        <v>0</v>
      </c>
      <c r="F34" s="9">
        <v>0</v>
      </c>
      <c r="G34" s="9"/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36719325.090000004</v>
      </c>
      <c r="O34" s="17">
        <f t="shared" si="3"/>
        <v>36719325.090000004</v>
      </c>
      <c r="P34" s="6"/>
      <c r="Q34" s="6"/>
    </row>
    <row r="35" spans="2:17" ht="23.25" customHeight="1" x14ac:dyDescent="0.3">
      <c r="B35" s="18" t="s">
        <v>18</v>
      </c>
      <c r="C35" s="8">
        <v>1550000</v>
      </c>
      <c r="D35" s="9"/>
      <c r="E35" s="9">
        <v>0</v>
      </c>
      <c r="F35" s="9">
        <v>0</v>
      </c>
      <c r="G35" s="9"/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17">
        <f t="shared" si="3"/>
        <v>0</v>
      </c>
      <c r="P35" s="6"/>
      <c r="Q35" s="6"/>
    </row>
    <row r="36" spans="2:17" ht="32.25" customHeight="1" x14ac:dyDescent="0.3">
      <c r="B36" s="18" t="s">
        <v>19</v>
      </c>
      <c r="C36" s="8">
        <v>0</v>
      </c>
      <c r="D36" s="9"/>
      <c r="E36" s="9">
        <v>0</v>
      </c>
      <c r="F36" s="9">
        <v>0</v>
      </c>
      <c r="G36" s="9"/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9575</v>
      </c>
      <c r="N36" s="9">
        <v>0</v>
      </c>
      <c r="O36" s="17">
        <f t="shared" si="3"/>
        <v>9575</v>
      </c>
      <c r="P36" s="6"/>
      <c r="Q36" s="6"/>
    </row>
    <row r="37" spans="2:17" ht="24" customHeight="1" x14ac:dyDescent="0.3">
      <c r="B37" s="18" t="s">
        <v>20</v>
      </c>
      <c r="C37" s="8">
        <v>13996000</v>
      </c>
      <c r="D37" s="9"/>
      <c r="E37" s="9">
        <v>0</v>
      </c>
      <c r="F37" s="9">
        <v>0</v>
      </c>
      <c r="G37" s="9"/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/>
      <c r="N37" s="9">
        <v>0</v>
      </c>
      <c r="O37" s="17">
        <f t="shared" si="3"/>
        <v>0</v>
      </c>
      <c r="P37" s="6"/>
      <c r="Q37" s="6"/>
    </row>
    <row r="38" spans="2:17" ht="33" customHeight="1" x14ac:dyDescent="0.3">
      <c r="B38" s="18" t="s">
        <v>21</v>
      </c>
      <c r="C38" s="8">
        <v>558730</v>
      </c>
      <c r="D38" s="9"/>
      <c r="E38" s="9">
        <v>0</v>
      </c>
      <c r="F38" s="9">
        <v>0</v>
      </c>
      <c r="G38" s="9"/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516919.11</v>
      </c>
      <c r="O38" s="17">
        <f t="shared" si="3"/>
        <v>516919.11</v>
      </c>
      <c r="P38" s="6"/>
      <c r="Q38" s="6"/>
    </row>
    <row r="39" spans="2:17" ht="33.75" customHeight="1" x14ac:dyDescent="0.3">
      <c r="B39" s="18" t="s">
        <v>22</v>
      </c>
      <c r="C39" s="8">
        <v>40000</v>
      </c>
      <c r="D39" s="9"/>
      <c r="E39" s="9">
        <v>0</v>
      </c>
      <c r="F39" s="9">
        <v>0</v>
      </c>
      <c r="G39" s="9"/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17">
        <f t="shared" si="3"/>
        <v>0</v>
      </c>
      <c r="P39" s="6"/>
      <c r="Q39" s="6"/>
    </row>
    <row r="40" spans="2:17" ht="40.5" customHeight="1" x14ac:dyDescent="0.3">
      <c r="B40" s="18" t="s">
        <v>23</v>
      </c>
      <c r="C40" s="8">
        <v>9284564</v>
      </c>
      <c r="D40" s="9"/>
      <c r="E40" s="9">
        <v>0</v>
      </c>
      <c r="F40" s="9">
        <v>0</v>
      </c>
      <c r="G40" s="9"/>
      <c r="H40" s="9">
        <v>0</v>
      </c>
      <c r="I40" s="9">
        <v>24260.01</v>
      </c>
      <c r="J40" s="9">
        <v>0</v>
      </c>
      <c r="K40" s="9">
        <v>0</v>
      </c>
      <c r="L40" s="9">
        <v>0</v>
      </c>
      <c r="M40" s="9">
        <v>2595000</v>
      </c>
      <c r="N40" s="9">
        <v>0</v>
      </c>
      <c r="O40" s="17">
        <f t="shared" si="3"/>
        <v>2619260.0099999998</v>
      </c>
      <c r="P40" s="6"/>
      <c r="Q40" s="6"/>
    </row>
    <row r="41" spans="2:17" ht="52.5" customHeight="1" x14ac:dyDescent="0.3">
      <c r="B41" s="18" t="s">
        <v>38</v>
      </c>
      <c r="C41" s="8">
        <v>0</v>
      </c>
      <c r="D41" s="9"/>
      <c r="E41" s="9">
        <v>0</v>
      </c>
      <c r="F41" s="9">
        <v>0</v>
      </c>
      <c r="G41" s="9"/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17">
        <f t="shared" si="3"/>
        <v>0</v>
      </c>
      <c r="P41" s="6"/>
      <c r="Q41" s="6"/>
    </row>
    <row r="42" spans="2:17" ht="24.75" customHeight="1" x14ac:dyDescent="0.3">
      <c r="B42" s="18" t="s">
        <v>24</v>
      </c>
      <c r="C42" s="8">
        <v>19231715</v>
      </c>
      <c r="D42" s="9"/>
      <c r="E42" s="9">
        <v>0</v>
      </c>
      <c r="F42" s="9">
        <v>0</v>
      </c>
      <c r="G42" s="9"/>
      <c r="H42" s="9">
        <v>0</v>
      </c>
      <c r="I42" s="9">
        <v>27381.9</v>
      </c>
      <c r="J42" s="9">
        <v>17384</v>
      </c>
      <c r="K42" s="9">
        <v>22322.46</v>
      </c>
      <c r="L42" s="9">
        <v>611488.28</v>
      </c>
      <c r="M42" s="9">
        <v>267729.39</v>
      </c>
      <c r="N42" s="9">
        <v>412658.98</v>
      </c>
      <c r="O42" s="17">
        <f t="shared" si="3"/>
        <v>1358965.01</v>
      </c>
      <c r="P42" s="6"/>
      <c r="Q42" s="6"/>
    </row>
    <row r="43" spans="2:17" ht="25.5" customHeight="1" x14ac:dyDescent="0.3">
      <c r="B43" s="16" t="s">
        <v>25</v>
      </c>
      <c r="C43" s="7">
        <f>+C44+C49</f>
        <v>212971022</v>
      </c>
      <c r="D43" s="7">
        <f t="shared" ref="D43:N43" si="5">+D44+D49</f>
        <v>0</v>
      </c>
      <c r="E43" s="7">
        <f t="shared" si="5"/>
        <v>27816457.800000001</v>
      </c>
      <c r="F43" s="7">
        <f t="shared" si="5"/>
        <v>6553654.0599999996</v>
      </c>
      <c r="G43" s="7">
        <f t="shared" si="5"/>
        <v>17343202.100000001</v>
      </c>
      <c r="H43" s="7">
        <f t="shared" si="5"/>
        <v>12712209.18</v>
      </c>
      <c r="I43" s="7">
        <f t="shared" si="5"/>
        <v>28124937.670000002</v>
      </c>
      <c r="J43" s="7">
        <f t="shared" si="5"/>
        <v>12882558.76</v>
      </c>
      <c r="K43" s="7">
        <f t="shared" si="5"/>
        <v>16736608.74</v>
      </c>
      <c r="L43" s="7">
        <f t="shared" si="5"/>
        <v>17669450.890000001</v>
      </c>
      <c r="M43" s="7">
        <f t="shared" si="5"/>
        <v>14642716.07</v>
      </c>
      <c r="N43" s="7">
        <f t="shared" si="5"/>
        <v>21003027.879999999</v>
      </c>
      <c r="O43" s="17">
        <f t="shared" si="3"/>
        <v>175484823.14999998</v>
      </c>
      <c r="P43" s="6"/>
      <c r="Q43" s="6"/>
    </row>
    <row r="44" spans="2:17" ht="36" customHeight="1" x14ac:dyDescent="0.3">
      <c r="B44" s="18" t="s">
        <v>26</v>
      </c>
      <c r="C44" s="8">
        <v>212471022</v>
      </c>
      <c r="D44" s="8"/>
      <c r="E44" s="8">
        <v>27816457.800000001</v>
      </c>
      <c r="F44" s="8">
        <v>6553654.0599999996</v>
      </c>
      <c r="G44" s="8">
        <v>17343202.100000001</v>
      </c>
      <c r="H44" s="8">
        <v>12712209.18</v>
      </c>
      <c r="I44" s="8">
        <v>28124937.670000002</v>
      </c>
      <c r="J44" s="8">
        <v>12882558.76</v>
      </c>
      <c r="K44" s="8">
        <v>16736608.74</v>
      </c>
      <c r="L44" s="8">
        <v>17669450.890000001</v>
      </c>
      <c r="M44" s="8">
        <v>14642716.07</v>
      </c>
      <c r="N44" s="8">
        <v>21003027.879999999</v>
      </c>
      <c r="O44" s="17">
        <f t="shared" si="3"/>
        <v>175484823.14999998</v>
      </c>
      <c r="P44" s="6"/>
      <c r="Q44" s="6"/>
    </row>
    <row r="45" spans="2:17" ht="41.25" customHeight="1" x14ac:dyDescent="0.3">
      <c r="B45" s="18" t="s">
        <v>39</v>
      </c>
      <c r="C45" s="8">
        <v>0</v>
      </c>
      <c r="D45" s="9"/>
      <c r="E45" s="9"/>
      <c r="F45" s="9"/>
      <c r="G45" s="9"/>
      <c r="H45" s="9"/>
      <c r="I45" s="9"/>
      <c r="J45" s="9">
        <v>0</v>
      </c>
      <c r="K45" s="9"/>
      <c r="L45" s="9">
        <v>0</v>
      </c>
      <c r="M45" s="9"/>
      <c r="N45" s="9"/>
      <c r="O45" s="17">
        <f t="shared" si="3"/>
        <v>0</v>
      </c>
      <c r="P45" s="6"/>
      <c r="Q45" s="6"/>
    </row>
    <row r="46" spans="2:17" ht="32.25" customHeight="1" x14ac:dyDescent="0.3">
      <c r="B46" s="18" t="s">
        <v>40</v>
      </c>
      <c r="C46" s="8">
        <v>0</v>
      </c>
      <c r="D46" s="9"/>
      <c r="E46" s="9"/>
      <c r="F46" s="9"/>
      <c r="G46" s="9"/>
      <c r="H46" s="9"/>
      <c r="I46" s="9"/>
      <c r="J46" s="9">
        <v>0</v>
      </c>
      <c r="K46" s="9"/>
      <c r="L46" s="9">
        <v>0</v>
      </c>
      <c r="M46" s="9"/>
      <c r="N46" s="9"/>
      <c r="O46" s="17">
        <f t="shared" si="3"/>
        <v>0</v>
      </c>
      <c r="P46" s="6"/>
      <c r="Q46" s="6"/>
    </row>
    <row r="47" spans="2:17" ht="36" customHeight="1" x14ac:dyDescent="0.3">
      <c r="B47" s="18" t="s">
        <v>41</v>
      </c>
      <c r="C47" s="8">
        <v>0</v>
      </c>
      <c r="D47" s="9"/>
      <c r="E47" s="9"/>
      <c r="F47" s="9"/>
      <c r="G47" s="9"/>
      <c r="H47" s="9"/>
      <c r="I47" s="9"/>
      <c r="J47" s="9">
        <v>0</v>
      </c>
      <c r="K47" s="9"/>
      <c r="L47" s="9">
        <v>0</v>
      </c>
      <c r="M47" s="9"/>
      <c r="N47" s="9"/>
      <c r="O47" s="17">
        <f t="shared" si="3"/>
        <v>0</v>
      </c>
      <c r="P47" s="6"/>
      <c r="Q47" s="6"/>
    </row>
    <row r="48" spans="2:17" ht="39" customHeight="1" x14ac:dyDescent="0.3">
      <c r="B48" s="18" t="s">
        <v>42</v>
      </c>
      <c r="C48" s="8">
        <v>0</v>
      </c>
      <c r="D48" s="9"/>
      <c r="E48" s="9"/>
      <c r="F48" s="9"/>
      <c r="G48" s="9"/>
      <c r="H48" s="9"/>
      <c r="I48" s="9"/>
      <c r="J48" s="9">
        <v>0</v>
      </c>
      <c r="K48" s="9"/>
      <c r="L48" s="9">
        <v>0</v>
      </c>
      <c r="M48" s="9"/>
      <c r="N48" s="9"/>
      <c r="O48" s="17">
        <f t="shared" si="3"/>
        <v>0</v>
      </c>
      <c r="P48" s="6"/>
      <c r="Q48" s="6"/>
    </row>
    <row r="49" spans="2:17" ht="33" customHeight="1" x14ac:dyDescent="0.3">
      <c r="B49" s="18" t="s">
        <v>27</v>
      </c>
      <c r="C49" s="8">
        <v>500000</v>
      </c>
      <c r="D49" s="9"/>
      <c r="E49" s="9"/>
      <c r="F49" s="9"/>
      <c r="G49" s="9"/>
      <c r="H49" s="9"/>
      <c r="I49" s="9"/>
      <c r="J49" s="9">
        <v>0</v>
      </c>
      <c r="K49" s="9"/>
      <c r="L49" s="9">
        <v>0</v>
      </c>
      <c r="M49" s="9"/>
      <c r="N49" s="9"/>
      <c r="O49" s="17">
        <f t="shared" si="3"/>
        <v>0</v>
      </c>
      <c r="P49" s="6"/>
      <c r="Q49" s="6"/>
    </row>
    <row r="50" spans="2:17" ht="42" customHeight="1" x14ac:dyDescent="0.3">
      <c r="B50" s="18" t="s">
        <v>43</v>
      </c>
      <c r="C50" s="13"/>
      <c r="D50" s="9"/>
      <c r="E50" s="9"/>
      <c r="F50" s="9"/>
      <c r="G50" s="9"/>
      <c r="H50" s="9"/>
      <c r="I50" s="9"/>
      <c r="J50" s="9">
        <v>0</v>
      </c>
      <c r="K50" s="9"/>
      <c r="L50" s="9">
        <v>0</v>
      </c>
      <c r="M50" s="9"/>
      <c r="N50" s="9"/>
      <c r="O50" s="17">
        <f t="shared" si="3"/>
        <v>0</v>
      </c>
      <c r="P50" s="6"/>
      <c r="Q50" s="6"/>
    </row>
    <row r="51" spans="2:17" ht="27" customHeight="1" x14ac:dyDescent="0.3">
      <c r="B51" s="16" t="s">
        <v>44</v>
      </c>
      <c r="C51" s="8"/>
      <c r="D51" s="9"/>
      <c r="E51" s="9"/>
      <c r="F51" s="9"/>
      <c r="G51" s="9"/>
      <c r="H51" s="9"/>
      <c r="I51" s="9"/>
      <c r="J51" s="9">
        <v>0</v>
      </c>
      <c r="K51" s="9"/>
      <c r="L51" s="9">
        <v>0</v>
      </c>
      <c r="M51" s="9"/>
      <c r="N51" s="9"/>
      <c r="O51" s="17">
        <f t="shared" si="3"/>
        <v>0</v>
      </c>
      <c r="P51" s="6"/>
      <c r="Q51" s="6"/>
    </row>
    <row r="52" spans="2:17" ht="37.5" customHeight="1" x14ac:dyDescent="0.3">
      <c r="B52" s="18" t="s">
        <v>45</v>
      </c>
      <c r="C52" s="8"/>
      <c r="D52" s="9"/>
      <c r="E52" s="9"/>
      <c r="F52" s="9"/>
      <c r="G52" s="9"/>
      <c r="H52" s="9"/>
      <c r="I52" s="9"/>
      <c r="J52" s="9">
        <v>0</v>
      </c>
      <c r="K52" s="9"/>
      <c r="L52" s="9">
        <v>0</v>
      </c>
      <c r="M52" s="9"/>
      <c r="N52" s="9"/>
      <c r="O52" s="17">
        <f t="shared" si="3"/>
        <v>0</v>
      </c>
      <c r="P52" s="6"/>
      <c r="Q52" s="6"/>
    </row>
    <row r="53" spans="2:17" ht="35.25" customHeight="1" x14ac:dyDescent="0.3">
      <c r="B53" s="18" t="s">
        <v>46</v>
      </c>
      <c r="C53" s="8"/>
      <c r="D53" s="9"/>
      <c r="E53" s="9"/>
      <c r="F53" s="9"/>
      <c r="G53" s="9"/>
      <c r="H53" s="9"/>
      <c r="I53" s="9"/>
      <c r="J53" s="9">
        <v>0</v>
      </c>
      <c r="K53" s="9"/>
      <c r="L53" s="9">
        <v>0</v>
      </c>
      <c r="M53" s="9"/>
      <c r="N53" s="9"/>
      <c r="O53" s="17">
        <f t="shared" si="3"/>
        <v>0</v>
      </c>
      <c r="P53" s="6"/>
      <c r="Q53" s="6"/>
    </row>
    <row r="54" spans="2:17" ht="39.75" customHeight="1" x14ac:dyDescent="0.3">
      <c r="B54" s="18" t="s">
        <v>47</v>
      </c>
      <c r="C54" s="8"/>
      <c r="D54" s="9"/>
      <c r="E54" s="9"/>
      <c r="F54" s="9"/>
      <c r="G54" s="9"/>
      <c r="H54" s="9"/>
      <c r="I54" s="9"/>
      <c r="J54" s="9">
        <v>0</v>
      </c>
      <c r="K54" s="9"/>
      <c r="L54" s="9">
        <v>0</v>
      </c>
      <c r="M54" s="9"/>
      <c r="N54" s="9"/>
      <c r="O54" s="17">
        <f t="shared" si="3"/>
        <v>0</v>
      </c>
      <c r="P54" s="6"/>
      <c r="Q54" s="6"/>
    </row>
    <row r="55" spans="2:17" ht="39" customHeight="1" x14ac:dyDescent="0.3">
      <c r="B55" s="18" t="s">
        <v>48</v>
      </c>
      <c r="C55" s="8"/>
      <c r="D55" s="9"/>
      <c r="E55" s="9"/>
      <c r="F55" s="9"/>
      <c r="G55" s="9"/>
      <c r="H55" s="9"/>
      <c r="I55" s="9"/>
      <c r="J55" s="9">
        <v>0</v>
      </c>
      <c r="K55" s="9"/>
      <c r="L55" s="9">
        <v>0</v>
      </c>
      <c r="M55" s="9"/>
      <c r="N55" s="9"/>
      <c r="O55" s="17">
        <f t="shared" si="3"/>
        <v>0</v>
      </c>
      <c r="P55" s="6"/>
      <c r="Q55" s="6"/>
    </row>
    <row r="56" spans="2:17" ht="42" customHeight="1" x14ac:dyDescent="0.3">
      <c r="B56" s="18" t="s">
        <v>49</v>
      </c>
      <c r="C56" s="8"/>
      <c r="D56" s="9"/>
      <c r="E56" s="9"/>
      <c r="F56" s="9"/>
      <c r="G56" s="9"/>
      <c r="H56" s="9"/>
      <c r="I56" s="9"/>
      <c r="J56" s="9">
        <v>0</v>
      </c>
      <c r="K56" s="9"/>
      <c r="L56" s="9">
        <v>0</v>
      </c>
      <c r="M56" s="9"/>
      <c r="N56" s="9"/>
      <c r="O56" s="17">
        <f t="shared" si="3"/>
        <v>0</v>
      </c>
      <c r="P56" s="6"/>
      <c r="Q56" s="6"/>
    </row>
    <row r="57" spans="2:17" ht="35.25" customHeight="1" x14ac:dyDescent="0.3">
      <c r="B57" s="18" t="s">
        <v>50</v>
      </c>
      <c r="C57" s="8"/>
      <c r="D57" s="9"/>
      <c r="E57" s="9"/>
      <c r="F57" s="9"/>
      <c r="G57" s="9"/>
      <c r="H57" s="9"/>
      <c r="I57" s="9"/>
      <c r="J57" s="9">
        <v>0</v>
      </c>
      <c r="K57" s="9"/>
      <c r="L57" s="9">
        <v>0</v>
      </c>
      <c r="M57" s="9"/>
      <c r="N57" s="9"/>
      <c r="O57" s="17">
        <f t="shared" si="3"/>
        <v>0</v>
      </c>
      <c r="P57" s="6"/>
      <c r="Q57" s="6"/>
    </row>
    <row r="58" spans="2:17" ht="40.5" customHeight="1" x14ac:dyDescent="0.3">
      <c r="B58" s="18" t="s">
        <v>51</v>
      </c>
      <c r="C58" s="7"/>
      <c r="D58" s="9"/>
      <c r="E58" s="9"/>
      <c r="F58" s="9"/>
      <c r="G58" s="9"/>
      <c r="H58" s="9"/>
      <c r="I58" s="9"/>
      <c r="J58" s="9">
        <v>0</v>
      </c>
      <c r="K58" s="9"/>
      <c r="L58" s="9">
        <v>0</v>
      </c>
      <c r="M58" s="9"/>
      <c r="N58" s="9"/>
      <c r="O58" s="17">
        <f t="shared" si="3"/>
        <v>0</v>
      </c>
      <c r="P58" s="6"/>
      <c r="Q58" s="6"/>
    </row>
    <row r="59" spans="2:17" ht="30.75" customHeight="1" x14ac:dyDescent="0.3">
      <c r="B59" s="16" t="s">
        <v>28</v>
      </c>
      <c r="C59" s="7">
        <f>+C60+C61+C62+C63+C64+C65+C67</f>
        <v>13637674</v>
      </c>
      <c r="D59" s="12"/>
      <c r="E59" s="12"/>
      <c r="F59" s="12"/>
      <c r="G59" s="12">
        <f>+G65</f>
        <v>71607.600000000006</v>
      </c>
      <c r="H59" s="12">
        <f>+H65</f>
        <v>0</v>
      </c>
      <c r="I59" s="12">
        <v>0</v>
      </c>
      <c r="J59" s="12">
        <f>+J64</f>
        <v>303000</v>
      </c>
      <c r="K59" s="12">
        <f>+K64+K67</f>
        <v>202469.12</v>
      </c>
      <c r="L59" s="12">
        <f>+L64+L67+L61+L63</f>
        <v>4396112.08</v>
      </c>
      <c r="M59" s="12">
        <f>+M64+M67+M61+M63</f>
        <v>17204.400000000001</v>
      </c>
      <c r="N59" s="12">
        <f>+N64+N67+N61+N63</f>
        <v>1118735.6000000001</v>
      </c>
      <c r="O59" s="17">
        <f t="shared" si="3"/>
        <v>6109128.8000000007</v>
      </c>
      <c r="P59" s="6"/>
      <c r="Q59" s="6"/>
    </row>
    <row r="60" spans="2:17" ht="24" customHeight="1" x14ac:dyDescent="0.3">
      <c r="B60" s="18" t="s">
        <v>29</v>
      </c>
      <c r="C60" s="8">
        <v>800000</v>
      </c>
      <c r="D60" s="9"/>
      <c r="E60" s="9"/>
      <c r="F60" s="9"/>
      <c r="G60" s="9"/>
      <c r="H60" s="9"/>
      <c r="I60" s="9"/>
      <c r="J60" s="9">
        <v>0</v>
      </c>
      <c r="K60" s="9"/>
      <c r="L60" s="9"/>
      <c r="M60" s="9">
        <v>0</v>
      </c>
      <c r="N60" s="9"/>
      <c r="O60" s="17">
        <f t="shared" si="3"/>
        <v>0</v>
      </c>
      <c r="P60" s="6"/>
      <c r="Q60" s="6"/>
    </row>
    <row r="61" spans="2:17" ht="36.75" customHeight="1" x14ac:dyDescent="0.3">
      <c r="B61" s="18" t="s">
        <v>30</v>
      </c>
      <c r="C61" s="8">
        <v>350000</v>
      </c>
      <c r="D61" s="9"/>
      <c r="E61" s="9"/>
      <c r="F61" s="9"/>
      <c r="G61" s="9"/>
      <c r="H61" s="9"/>
      <c r="I61" s="9"/>
      <c r="J61" s="9">
        <v>0</v>
      </c>
      <c r="K61" s="9"/>
      <c r="L61" s="9">
        <v>1983987.08</v>
      </c>
      <c r="M61" s="9">
        <v>0</v>
      </c>
      <c r="N61" s="9">
        <v>330000</v>
      </c>
      <c r="O61" s="17">
        <f t="shared" si="3"/>
        <v>2313987.08</v>
      </c>
      <c r="P61" s="6"/>
      <c r="Q61" s="6"/>
    </row>
    <row r="62" spans="2:17" ht="36.75" customHeight="1" x14ac:dyDescent="0.3">
      <c r="B62" s="18" t="s">
        <v>31</v>
      </c>
      <c r="C62" s="8">
        <v>172874</v>
      </c>
      <c r="D62" s="9"/>
      <c r="E62" s="9"/>
      <c r="F62" s="9"/>
      <c r="G62" s="9"/>
      <c r="H62" s="9"/>
      <c r="I62" s="9"/>
      <c r="J62" s="9">
        <v>0</v>
      </c>
      <c r="K62" s="9"/>
      <c r="L62" s="9">
        <v>0</v>
      </c>
      <c r="M62" s="9">
        <v>0</v>
      </c>
      <c r="N62" s="9"/>
      <c r="O62" s="17">
        <f t="shared" si="3"/>
        <v>0</v>
      </c>
      <c r="P62" s="6"/>
      <c r="Q62" s="6"/>
    </row>
    <row r="63" spans="2:17" ht="42" customHeight="1" x14ac:dyDescent="0.3">
      <c r="B63" s="18" t="s">
        <v>32</v>
      </c>
      <c r="C63" s="8">
        <v>11504800</v>
      </c>
      <c r="D63" s="9"/>
      <c r="E63" s="9"/>
      <c r="F63" s="9"/>
      <c r="G63" s="9"/>
      <c r="H63" s="9"/>
      <c r="I63" s="9"/>
      <c r="J63" s="9">
        <v>0</v>
      </c>
      <c r="K63" s="9"/>
      <c r="L63" s="9">
        <v>2412125</v>
      </c>
      <c r="M63" s="9">
        <v>0</v>
      </c>
      <c r="N63" s="9"/>
      <c r="O63" s="17">
        <f t="shared" si="3"/>
        <v>2412125</v>
      </c>
      <c r="P63" s="6"/>
      <c r="Q63" s="6"/>
    </row>
    <row r="64" spans="2:17" ht="32.25" customHeight="1" x14ac:dyDescent="0.3">
      <c r="B64" s="18" t="s">
        <v>33</v>
      </c>
      <c r="C64" s="8">
        <v>450000</v>
      </c>
      <c r="D64" s="9"/>
      <c r="E64" s="9"/>
      <c r="F64" s="9"/>
      <c r="G64" s="9"/>
      <c r="H64" s="9"/>
      <c r="I64" s="9"/>
      <c r="J64" s="9">
        <v>303000</v>
      </c>
      <c r="K64" s="9"/>
      <c r="L64" s="9">
        <v>0</v>
      </c>
      <c r="M64" s="9">
        <v>17204.400000000001</v>
      </c>
      <c r="N64" s="9">
        <v>50203.1</v>
      </c>
      <c r="O64" s="17">
        <f t="shared" si="3"/>
        <v>370407.5</v>
      </c>
      <c r="P64" s="6"/>
      <c r="Q64" s="6"/>
    </row>
    <row r="65" spans="2:17" ht="41.25" customHeight="1" x14ac:dyDescent="0.3">
      <c r="B65" s="18" t="s">
        <v>52</v>
      </c>
      <c r="C65" s="8">
        <v>50000</v>
      </c>
      <c r="D65" s="9"/>
      <c r="E65" s="9"/>
      <c r="F65" s="9"/>
      <c r="G65" s="9">
        <v>71607.600000000006</v>
      </c>
      <c r="H65" s="9"/>
      <c r="I65" s="9"/>
      <c r="J65" s="9"/>
      <c r="K65" s="9"/>
      <c r="L65" s="9">
        <v>0</v>
      </c>
      <c r="M65" s="9"/>
      <c r="N65" s="9">
        <v>0</v>
      </c>
      <c r="O65" s="17">
        <f t="shared" si="3"/>
        <v>71607.600000000006</v>
      </c>
      <c r="P65" s="6"/>
      <c r="Q65" s="6"/>
    </row>
    <row r="66" spans="2:17" ht="36.75" customHeight="1" x14ac:dyDescent="0.3">
      <c r="B66" s="18" t="s">
        <v>53</v>
      </c>
      <c r="C66" s="8">
        <v>0</v>
      </c>
      <c r="D66" s="9"/>
      <c r="E66" s="9"/>
      <c r="F66" s="9"/>
      <c r="G66" s="9"/>
      <c r="H66" s="9"/>
      <c r="I66" s="9"/>
      <c r="J66" s="9"/>
      <c r="K66" s="9"/>
      <c r="L66" s="9"/>
      <c r="M66" s="9"/>
      <c r="N66" s="9">
        <v>0</v>
      </c>
      <c r="O66" s="17">
        <f t="shared" si="3"/>
        <v>0</v>
      </c>
      <c r="P66" s="6"/>
      <c r="Q66" s="6"/>
    </row>
    <row r="67" spans="2:17" ht="24" customHeight="1" x14ac:dyDescent="0.3">
      <c r="B67" s="18" t="s">
        <v>34</v>
      </c>
      <c r="C67" s="8">
        <v>310000</v>
      </c>
      <c r="D67" s="9"/>
      <c r="E67" s="9"/>
      <c r="F67" s="9"/>
      <c r="G67" s="9"/>
      <c r="H67" s="9"/>
      <c r="I67" s="9"/>
      <c r="J67" s="9"/>
      <c r="K67" s="9">
        <v>202469.12</v>
      </c>
      <c r="L67" s="9"/>
      <c r="M67" s="9"/>
      <c r="N67" s="9">
        <v>738532.5</v>
      </c>
      <c r="O67" s="17">
        <f t="shared" si="3"/>
        <v>941001.62</v>
      </c>
      <c r="P67" s="6"/>
      <c r="Q67" s="6"/>
    </row>
    <row r="68" spans="2:17" ht="57.75" customHeight="1" x14ac:dyDescent="0.3">
      <c r="B68" s="18" t="s">
        <v>54</v>
      </c>
      <c r="C68" s="7">
        <v>0</v>
      </c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7">
        <f t="shared" si="3"/>
        <v>0</v>
      </c>
      <c r="P68" s="6"/>
      <c r="Q68" s="6"/>
    </row>
    <row r="69" spans="2:17" x14ac:dyDescent="0.3">
      <c r="B69" s="16" t="s">
        <v>55</v>
      </c>
      <c r="C69" s="7">
        <v>500000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7">
        <f t="shared" si="3"/>
        <v>0</v>
      </c>
      <c r="P69" s="6"/>
      <c r="Q69" s="6"/>
    </row>
    <row r="70" spans="2:17" ht="24.75" customHeight="1" x14ac:dyDescent="0.3">
      <c r="B70" s="18" t="s">
        <v>56</v>
      </c>
      <c r="C70" s="8">
        <v>500000</v>
      </c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7">
        <f t="shared" si="3"/>
        <v>0</v>
      </c>
      <c r="P70" s="6"/>
      <c r="Q70" s="6"/>
    </row>
    <row r="71" spans="2:17" ht="24" customHeight="1" x14ac:dyDescent="0.3">
      <c r="B71" s="18" t="s">
        <v>57</v>
      </c>
      <c r="C71" s="8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7">
        <f t="shared" si="3"/>
        <v>0</v>
      </c>
      <c r="P71" s="6"/>
      <c r="Q71" s="6"/>
    </row>
    <row r="72" spans="2:17" ht="43.5" customHeight="1" x14ac:dyDescent="0.3">
      <c r="B72" s="18" t="s">
        <v>58</v>
      </c>
      <c r="C72" s="8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7">
        <f t="shared" si="3"/>
        <v>0</v>
      </c>
      <c r="P72" s="6"/>
      <c r="Q72" s="6"/>
    </row>
    <row r="73" spans="2:17" ht="60.75" customHeight="1" x14ac:dyDescent="0.3">
      <c r="B73" s="18" t="s">
        <v>59</v>
      </c>
      <c r="C73" s="8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7">
        <f t="shared" si="3"/>
        <v>0</v>
      </c>
      <c r="P73" s="6"/>
      <c r="Q73" s="6"/>
    </row>
    <row r="74" spans="2:17" ht="45" customHeight="1" x14ac:dyDescent="0.3">
      <c r="B74" s="16" t="s">
        <v>60</v>
      </c>
      <c r="C74" s="13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7">
        <f t="shared" si="3"/>
        <v>0</v>
      </c>
      <c r="P74" s="6"/>
      <c r="Q74" s="6"/>
    </row>
    <row r="75" spans="2:17" ht="26.25" customHeight="1" x14ac:dyDescent="0.3">
      <c r="B75" s="18" t="s">
        <v>61</v>
      </c>
      <c r="C75" s="8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7">
        <f t="shared" si="3"/>
        <v>0</v>
      </c>
      <c r="P75" s="6"/>
      <c r="Q75" s="6"/>
    </row>
    <row r="76" spans="2:17" ht="42.75" customHeight="1" x14ac:dyDescent="0.3">
      <c r="B76" s="18" t="s">
        <v>62</v>
      </c>
      <c r="C76" s="8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7">
        <f t="shared" si="3"/>
        <v>0</v>
      </c>
      <c r="P76" s="6"/>
      <c r="Q76" s="6"/>
    </row>
    <row r="77" spans="2:17" ht="21" customHeight="1" x14ac:dyDescent="0.3">
      <c r="B77" s="16" t="s">
        <v>63</v>
      </c>
      <c r="C77" s="8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7">
        <f t="shared" si="3"/>
        <v>0</v>
      </c>
      <c r="P77" s="6"/>
      <c r="Q77" s="6"/>
    </row>
    <row r="78" spans="2:17" ht="36" customHeight="1" x14ac:dyDescent="0.3">
      <c r="B78" s="18" t="s">
        <v>64</v>
      </c>
      <c r="C78" s="8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7">
        <f t="shared" si="3"/>
        <v>0</v>
      </c>
      <c r="P78" s="6"/>
      <c r="Q78" s="6"/>
    </row>
    <row r="79" spans="2:17" ht="42.75" customHeight="1" x14ac:dyDescent="0.3">
      <c r="B79" s="18" t="s">
        <v>65</v>
      </c>
      <c r="C79" s="8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7">
        <f t="shared" si="3"/>
        <v>0</v>
      </c>
      <c r="P79" s="6"/>
      <c r="Q79" s="6"/>
    </row>
    <row r="80" spans="2:17" ht="40.5" customHeight="1" x14ac:dyDescent="0.3">
      <c r="B80" s="18" t="s">
        <v>66</v>
      </c>
      <c r="C80" s="8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7">
        <f t="shared" si="3"/>
        <v>0</v>
      </c>
      <c r="P80" s="6"/>
      <c r="Q80" s="6"/>
    </row>
    <row r="81" spans="2:17" x14ac:dyDescent="0.3">
      <c r="B81" s="19" t="s">
        <v>35</v>
      </c>
      <c r="C81" s="14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7">
        <f t="shared" ref="O81:O93" si="6">SUM(D81:N81)</f>
        <v>0</v>
      </c>
      <c r="P81" s="6"/>
      <c r="Q81" s="6"/>
    </row>
    <row r="82" spans="2:17" x14ac:dyDescent="0.3">
      <c r="B82" s="20"/>
      <c r="C82" s="15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7">
        <f t="shared" si="6"/>
        <v>0</v>
      </c>
      <c r="P82" s="6"/>
      <c r="Q82" s="6"/>
    </row>
    <row r="83" spans="2:17" ht="18.75" customHeight="1" x14ac:dyDescent="0.3">
      <c r="B83" s="16" t="s">
        <v>67</v>
      </c>
      <c r="C83" s="13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7">
        <f t="shared" si="6"/>
        <v>0</v>
      </c>
      <c r="P83" s="6"/>
      <c r="Q83" s="6"/>
    </row>
    <row r="84" spans="2:17" ht="37.5" customHeight="1" x14ac:dyDescent="0.3">
      <c r="B84" s="16" t="s">
        <v>68</v>
      </c>
      <c r="C84" s="13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7">
        <f t="shared" si="6"/>
        <v>0</v>
      </c>
      <c r="P84" s="6"/>
      <c r="Q84" s="6"/>
    </row>
    <row r="85" spans="2:17" ht="36" customHeight="1" x14ac:dyDescent="0.3">
      <c r="B85" s="18" t="s">
        <v>69</v>
      </c>
      <c r="C85" s="8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17">
        <f t="shared" si="6"/>
        <v>0</v>
      </c>
      <c r="P85" s="6"/>
      <c r="Q85" s="6"/>
    </row>
    <row r="86" spans="2:17" ht="36" customHeight="1" x14ac:dyDescent="0.3">
      <c r="B86" s="18" t="s">
        <v>70</v>
      </c>
      <c r="C86" s="8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17">
        <f t="shared" si="6"/>
        <v>0</v>
      </c>
      <c r="P86" s="6"/>
      <c r="Q86" s="6"/>
    </row>
    <row r="87" spans="2:17" ht="18.75" customHeight="1" x14ac:dyDescent="0.3">
      <c r="B87" s="16" t="s">
        <v>71</v>
      </c>
      <c r="C87" s="13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17">
        <f t="shared" si="6"/>
        <v>0</v>
      </c>
      <c r="P87" s="6"/>
      <c r="Q87" s="6"/>
    </row>
    <row r="88" spans="2:17" ht="33" customHeight="1" x14ac:dyDescent="0.3">
      <c r="B88" s="18" t="s">
        <v>72</v>
      </c>
      <c r="C88" s="8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17">
        <f t="shared" si="6"/>
        <v>0</v>
      </c>
      <c r="P88" s="6"/>
      <c r="Q88" s="6"/>
    </row>
    <row r="89" spans="2:17" ht="32.25" customHeight="1" x14ac:dyDescent="0.3">
      <c r="B89" s="18" t="s">
        <v>73</v>
      </c>
      <c r="C89" s="8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17">
        <f t="shared" si="6"/>
        <v>0</v>
      </c>
      <c r="P89" s="6"/>
      <c r="Q89" s="6"/>
    </row>
    <row r="90" spans="2:17" ht="36" customHeight="1" x14ac:dyDescent="0.3">
      <c r="B90" s="16" t="s">
        <v>74</v>
      </c>
      <c r="C90" s="13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17">
        <f t="shared" si="6"/>
        <v>0</v>
      </c>
      <c r="P90" s="6"/>
      <c r="Q90" s="6"/>
    </row>
    <row r="91" spans="2:17" ht="33" customHeight="1" x14ac:dyDescent="0.3">
      <c r="B91" s="18" t="s">
        <v>75</v>
      </c>
      <c r="C91" s="8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17">
        <f t="shared" si="6"/>
        <v>0</v>
      </c>
      <c r="P91" s="6"/>
      <c r="Q91" s="6"/>
    </row>
    <row r="92" spans="2:17" ht="20.25" customHeight="1" x14ac:dyDescent="0.3">
      <c r="B92" s="19" t="s">
        <v>76</v>
      </c>
      <c r="C92" s="14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17">
        <f t="shared" si="6"/>
        <v>0</v>
      </c>
      <c r="P92" s="6"/>
      <c r="Q92" s="6"/>
    </row>
    <row r="93" spans="2:17" ht="17.25" thickBot="1" x14ac:dyDescent="0.35">
      <c r="B93" s="21"/>
      <c r="C93" s="22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4">
        <f t="shared" si="6"/>
        <v>0</v>
      </c>
      <c r="P93" s="6"/>
      <c r="Q93" s="6"/>
    </row>
    <row r="94" spans="2:17" ht="30.75" customHeight="1" thickBot="1" x14ac:dyDescent="0.35">
      <c r="B94" s="25" t="s">
        <v>77</v>
      </c>
      <c r="C94" s="26">
        <f>+C17+C23+C33+C43+C59+C69</f>
        <v>695776982</v>
      </c>
      <c r="D94" s="26">
        <f t="shared" ref="D94:I94" si="7">+D17+D23+D33+D43+D59</f>
        <v>22709720.07</v>
      </c>
      <c r="E94" s="26">
        <f t="shared" si="7"/>
        <v>51759591.150000006</v>
      </c>
      <c r="F94" s="26">
        <f>+F17+F23+F33+F43+F59</f>
        <v>33345136.940000001</v>
      </c>
      <c r="G94" s="26">
        <f>+G17+G23+G43+G59</f>
        <v>43947413.789999999</v>
      </c>
      <c r="H94" s="26">
        <f t="shared" si="7"/>
        <v>49565163.370000005</v>
      </c>
      <c r="I94" s="26">
        <f t="shared" si="7"/>
        <v>56318568.890000001</v>
      </c>
      <c r="J94" s="26">
        <f>+J17+J23+J33+J43+J59</f>
        <v>43579182.219999999</v>
      </c>
      <c r="K94" s="26">
        <f>+K17+K23+K33+K43+K59</f>
        <v>48186566.18</v>
      </c>
      <c r="L94" s="26">
        <f>+L17+L23+L33+L43+L59</f>
        <v>58238086.989999995</v>
      </c>
      <c r="M94" s="26">
        <f>+M17+M23+M33+M43+M59</f>
        <v>52197018.539999999</v>
      </c>
      <c r="N94" s="26">
        <f>+N17+N23+N33+N43+N59</f>
        <v>128369892.22</v>
      </c>
      <c r="O94" s="27">
        <f>SUM(D94:N94)</f>
        <v>588216340.36000001</v>
      </c>
      <c r="P94" s="3"/>
      <c r="Q94" s="6"/>
    </row>
    <row r="95" spans="2:17" ht="18.75" x14ac:dyDescent="0.3">
      <c r="B95" s="34" t="s">
        <v>78</v>
      </c>
      <c r="C95" s="35"/>
      <c r="D95" s="35"/>
      <c r="E95" s="35"/>
      <c r="F95" s="35"/>
    </row>
    <row r="96" spans="2:17" x14ac:dyDescent="0.3">
      <c r="B96" s="36" t="s">
        <v>80</v>
      </c>
      <c r="C96" s="35"/>
      <c r="D96" s="35"/>
      <c r="E96" s="35"/>
      <c r="F96" s="35"/>
    </row>
    <row r="97" spans="2:6" x14ac:dyDescent="0.3">
      <c r="B97" s="36" t="s">
        <v>81</v>
      </c>
      <c r="C97" s="35"/>
      <c r="D97" s="35"/>
      <c r="E97" s="35"/>
      <c r="F97" s="35"/>
    </row>
    <row r="98" spans="2:6" x14ac:dyDescent="0.3">
      <c r="B98" s="36" t="s">
        <v>79</v>
      </c>
      <c r="C98" s="35"/>
      <c r="D98" s="35"/>
      <c r="E98" s="35"/>
      <c r="F98" s="35"/>
    </row>
    <row r="99" spans="2:6" x14ac:dyDescent="0.3">
      <c r="B99" s="36" t="s">
        <v>82</v>
      </c>
      <c r="C99" s="35"/>
      <c r="D99" s="35"/>
      <c r="E99" s="35"/>
      <c r="F99" s="35"/>
    </row>
    <row r="100" spans="2:6" x14ac:dyDescent="0.3">
      <c r="B100" s="36" t="s">
        <v>83</v>
      </c>
      <c r="C100" s="35"/>
      <c r="D100" s="35"/>
      <c r="E100" s="35"/>
      <c r="F100" s="35"/>
    </row>
    <row r="101" spans="2:6" x14ac:dyDescent="0.3">
      <c r="B101" s="2"/>
    </row>
  </sheetData>
  <mergeCells count="5">
    <mergeCell ref="B7:C7"/>
    <mergeCell ref="B8:O8"/>
    <mergeCell ref="B9:O9"/>
    <mergeCell ref="B10:O10"/>
    <mergeCell ref="B11:O11"/>
  </mergeCells>
  <printOptions horizontalCentered="1"/>
  <pageMargins left="0.70866141732283472" right="0.70866141732283472" top="0.74803149606299213" bottom="0.74803149606299213" header="0.31496062992125984" footer="0.31496062992125984"/>
  <pageSetup paperSize="5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Cristian Beltre compras</cp:lastModifiedBy>
  <cp:lastPrinted>2021-12-03T19:56:48Z</cp:lastPrinted>
  <dcterms:created xsi:type="dcterms:W3CDTF">2018-04-17T18:57:16Z</dcterms:created>
  <dcterms:modified xsi:type="dcterms:W3CDTF">2021-12-03T19:58:44Z</dcterms:modified>
</cp:coreProperties>
</file>