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W:\DAI 2021\PORTAL DE TRANSPARENCIA\OCTUBRE 2021\"/>
    </mc:Choice>
  </mc:AlternateContent>
  <xr:revisionPtr revIDLastSave="0" documentId="13_ncr:1_{E2AC6C01-6011-4839-9D3E-97823085A75A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EJECUCION ACUMULADA" sheetId="3" r:id="rId1"/>
    <sheet name="Hoja1" sheetId="4" r:id="rId2"/>
  </sheets>
  <definedNames>
    <definedName name="_xlnm.Print_Area" localSheetId="0">'EJECUCION ACUMULADA'!$C$8:$O$104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4" i="4" l="1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N60" i="4"/>
  <c r="M60" i="4"/>
  <c r="L60" i="4"/>
  <c r="K60" i="4"/>
  <c r="I60" i="4"/>
  <c r="H60" i="4"/>
  <c r="D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N44" i="4"/>
  <c r="M44" i="4"/>
  <c r="L44" i="4"/>
  <c r="K44" i="4"/>
  <c r="J44" i="4"/>
  <c r="I44" i="4"/>
  <c r="H44" i="4"/>
  <c r="G44" i="4"/>
  <c r="F44" i="4"/>
  <c r="E44" i="4"/>
  <c r="D44" i="4"/>
  <c r="O43" i="4"/>
  <c r="O42" i="4"/>
  <c r="O41" i="4"/>
  <c r="O40" i="4"/>
  <c r="O39" i="4"/>
  <c r="O38" i="4"/>
  <c r="O37" i="4"/>
  <c r="O36" i="4"/>
  <c r="O35" i="4"/>
  <c r="N34" i="4"/>
  <c r="M34" i="4"/>
  <c r="L34" i="4"/>
  <c r="K34" i="4"/>
  <c r="J34" i="4"/>
  <c r="D34" i="4"/>
  <c r="O33" i="4"/>
  <c r="O32" i="4"/>
  <c r="O31" i="4"/>
  <c r="O30" i="4"/>
  <c r="O29" i="4"/>
  <c r="O28" i="4"/>
  <c r="O27" i="4"/>
  <c r="O26" i="4"/>
  <c r="O25" i="4"/>
  <c r="N24" i="4"/>
  <c r="M24" i="4"/>
  <c r="L24" i="4"/>
  <c r="K24" i="4"/>
  <c r="J24" i="4"/>
  <c r="I24" i="4"/>
  <c r="H24" i="4"/>
  <c r="G24" i="4"/>
  <c r="F24" i="4"/>
  <c r="E24" i="4"/>
  <c r="D24" i="4"/>
  <c r="O23" i="4"/>
  <c r="O22" i="4"/>
  <c r="O21" i="4"/>
  <c r="O20" i="4"/>
  <c r="O19" i="4"/>
  <c r="N18" i="4"/>
  <c r="M18" i="4"/>
  <c r="L18" i="4"/>
  <c r="K18" i="4"/>
  <c r="J18" i="4"/>
  <c r="J17" i="4" s="1"/>
  <c r="I18" i="4"/>
  <c r="H18" i="4"/>
  <c r="G18" i="4"/>
  <c r="F18" i="4"/>
  <c r="F95" i="4" s="1"/>
  <c r="E18" i="4"/>
  <c r="D18" i="4"/>
  <c r="O19" i="3"/>
  <c r="O20" i="3"/>
  <c r="O21" i="3"/>
  <c r="O22" i="3"/>
  <c r="O23" i="3"/>
  <c r="O25" i="3"/>
  <c r="O26" i="3"/>
  <c r="O27" i="3"/>
  <c r="O28" i="3"/>
  <c r="O29" i="3"/>
  <c r="O30" i="3"/>
  <c r="O31" i="3"/>
  <c r="O32" i="3"/>
  <c r="O33" i="3"/>
  <c r="O35" i="3"/>
  <c r="O36" i="3"/>
  <c r="O37" i="3"/>
  <c r="O38" i="3"/>
  <c r="O39" i="3"/>
  <c r="O40" i="3"/>
  <c r="O41" i="3"/>
  <c r="O42" i="3"/>
  <c r="O43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N60" i="3"/>
  <c r="N44" i="3"/>
  <c r="N34" i="3"/>
  <c r="N24" i="3"/>
  <c r="N18" i="3"/>
  <c r="I17" i="4" l="1"/>
  <c r="E95" i="4"/>
  <c r="O60" i="4"/>
  <c r="O44" i="4"/>
  <c r="D95" i="4"/>
  <c r="L95" i="4"/>
  <c r="N95" i="4"/>
  <c r="K95" i="4"/>
  <c r="O34" i="4"/>
  <c r="D17" i="4"/>
  <c r="L17" i="4"/>
  <c r="K17" i="4"/>
  <c r="M95" i="4"/>
  <c r="O24" i="4"/>
  <c r="N17" i="4"/>
  <c r="G95" i="4"/>
  <c r="H17" i="4"/>
  <c r="J95" i="4"/>
  <c r="G17" i="4"/>
  <c r="I95" i="4"/>
  <c r="O18" i="4"/>
  <c r="E17" i="4"/>
  <c r="M17" i="4"/>
  <c r="H95" i="4"/>
  <c r="F17" i="4"/>
  <c r="N95" i="3"/>
  <c r="N17" i="3"/>
  <c r="O95" i="4" l="1"/>
  <c r="O17" i="4"/>
  <c r="M60" i="3"/>
  <c r="M44" i="3"/>
  <c r="M34" i="3"/>
  <c r="M24" i="3"/>
  <c r="M18" i="3"/>
  <c r="M95" i="3" l="1"/>
  <c r="M17" i="3"/>
  <c r="L60" i="3"/>
  <c r="L44" i="3"/>
  <c r="L34" i="3"/>
  <c r="L24" i="3"/>
  <c r="L18" i="3"/>
  <c r="L95" i="3" s="1"/>
  <c r="L17" i="3" l="1"/>
  <c r="K34" i="3"/>
  <c r="K60" i="3"/>
  <c r="K44" i="3"/>
  <c r="K24" i="3"/>
  <c r="K18" i="3"/>
  <c r="K95" i="3" l="1"/>
  <c r="K17" i="3"/>
  <c r="J34" i="3"/>
  <c r="O34" i="3" s="1"/>
  <c r="J44" i="3"/>
  <c r="J24" i="3"/>
  <c r="J18" i="3"/>
  <c r="J95" i="3" l="1"/>
  <c r="J17" i="3"/>
  <c r="I60" i="3"/>
  <c r="I44" i="3"/>
  <c r="I24" i="3"/>
  <c r="I18" i="3"/>
  <c r="I95" i="3" l="1"/>
  <c r="I17" i="3"/>
  <c r="H60" i="3"/>
  <c r="O60" i="3" s="1"/>
  <c r="H44" i="3"/>
  <c r="H24" i="3" l="1"/>
  <c r="H17" i="3" s="1"/>
  <c r="H18" i="3"/>
  <c r="H95" i="3" l="1"/>
  <c r="G44" i="3"/>
  <c r="G24" i="3"/>
  <c r="G18" i="3"/>
  <c r="G95" i="3" l="1"/>
  <c r="G17" i="3"/>
  <c r="E44" i="3"/>
  <c r="F44" i="3"/>
  <c r="E24" i="3"/>
  <c r="O24" i="3" s="1"/>
  <c r="F24" i="3"/>
  <c r="F18" i="3"/>
  <c r="E18" i="3"/>
  <c r="O18" i="3" s="1"/>
  <c r="O44" i="3" l="1"/>
  <c r="F95" i="3"/>
  <c r="E17" i="3"/>
  <c r="F17" i="3"/>
  <c r="O17" i="3" l="1"/>
  <c r="D60" i="3"/>
  <c r="D44" i="3"/>
  <c r="D34" i="3"/>
  <c r="D24" i="3"/>
  <c r="D18" i="3"/>
  <c r="D17" i="3" l="1"/>
  <c r="E95" i="3"/>
  <c r="O95" i="3" s="1"/>
  <c r="D95" i="3" l="1"/>
  <c r="T17" i="3" l="1"/>
  <c r="U17" i="3" s="1"/>
  <c r="V17" i="3" s="1"/>
  <c r="W17" i="3" s="1"/>
  <c r="X17" i="3" s="1"/>
  <c r="Y17" i="3" s="1"/>
</calcChain>
</file>

<file path=xl/sharedStrings.xml><?xml version="1.0" encoding="utf-8"?>
<sst xmlns="http://schemas.openxmlformats.org/spreadsheetml/2006/main" count="204" uniqueCount="99">
  <si>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</si>
  <si>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</si>
  <si>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</si>
  <si>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</si>
  <si>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</si>
  <si>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</si>
  <si>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</si>
  <si>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</si>
  <si>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</si>
  <si>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</si>
  <si>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</si>
  <si>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</si>
  <si>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</si>
  <si>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</si>
  <si>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</si>
  <si>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</si>
  <si>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</si>
  <si>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</si>
  <si>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</si>
  <si>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</si>
  <si>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</si>
  <si>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</si>
  <si>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</si>
  <si>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</si>
  <si>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</si>
  <si>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</si>
  <si>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</si>
  <si>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</si>
  <si>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</si>
  <si>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</si>
  <si>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</si>
  <si>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</si>
  <si>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</si>
  <si>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</si>
  <si>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</si>
  <si>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</si>
  <si>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</si>
  <si>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</si>
  <si>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</si>
  <si>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</si>
  <si>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</si>
  <si>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</si>
  <si>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</si>
  <si>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</si>
  <si>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</si>
  <si>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</si>
  <si>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</si>
  <si>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</si>
  <si>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</si>
  <si>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</si>
  <si>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</si>
  <si>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</si>
  <si>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</si>
  <si>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</si>
  <si>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</si>
  <si>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</si>
  <si>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</si>
  <si>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</si>
  <si>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</si>
  <si>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</si>
  <si>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</si>
  <si>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</si>
  <si>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</si>
  <si>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</si>
  <si>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</si>
  <si>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</si>
  <si>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</si>
  <si>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</si>
  <si>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</si>
  <si>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</si>
  <si>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</si>
  <si>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</si>
  <si>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</si>
  <si>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</si>
  <si>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</si>
  <si>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</si>
  <si>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</si>
  <si>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</si>
  <si>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</si>
  <si>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</si>
  <si>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</si>
  <si>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</si>
  <si>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</si>
  <si>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</si>
  <si>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</si>
  <si>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</si>
  <si>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</si>
  <si>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</si>
  <si>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</si>
  <si>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</si>
  <si>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</si>
  <si>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</si>
  <si>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</si>
  <si>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</si>
  <si>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</si>
  <si>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</si>
  <si>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</si>
  <si>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</si>
  <si>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DESDE 01  DE ENERO HASTA 31  DE  OCTUBRE,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</si>
</sst>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b/>
      <u/>
      <sz val="14"/>
      <color theme="1"/>
      <name val="Book Antiqua"/>
      <family val="1"/>
    </font>
    <font>
      <u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43" fontId="3" fillId="0" borderId="0" xfId="0" applyNumberFormat="1" applyFont="1"/>
    <xf numFmtId="43" fontId="3" fillId="0" borderId="0" xfId="1" applyFont="1"/>
    <xf numFmtId="9" fontId="3" fillId="0" borderId="0" xfId="2" applyFont="1"/>
    <xf numFmtId="4" fontId="3" fillId="0" borderId="0" xfId="0" applyNumberFormat="1" applyFont="1"/>
    <xf numFmtId="0" fontId="5" fillId="0" borderId="0" xfId="0" applyFont="1" applyAlignment="1"/>
    <xf numFmtId="43" fontId="5" fillId="0" borderId="1" xfId="1" applyFont="1" applyBorder="1" applyAlignment="1">
      <alignment horizontal="left" vertical="center" wrapText="1"/>
    </xf>
    <xf numFmtId="43" fontId="5" fillId="0" borderId="1" xfId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43" fontId="3" fillId="0" borderId="1" xfId="1" applyFont="1" applyBorder="1"/>
    <xf numFmtId="4" fontId="3" fillId="0" borderId="1" xfId="0" applyNumberFormat="1" applyFont="1" applyBorder="1"/>
    <xf numFmtId="4" fontId="3" fillId="0" borderId="1" xfId="0" applyNumberFormat="1" applyFont="1" applyBorder="1" applyAlignment="1">
      <alignment vertical="center" wrapText="1"/>
    </xf>
    <xf numFmtId="43" fontId="5" fillId="0" borderId="1" xfId="1" applyFont="1" applyBorder="1"/>
    <xf numFmtId="164" fontId="5" fillId="0" borderId="1" xfId="0" applyNumberFormat="1" applyFont="1" applyBorder="1" applyAlignment="1">
      <alignment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center" wrapText="1"/>
    </xf>
    <xf numFmtId="0" fontId="3" fillId="0" borderId="1" xfId="0" applyFont="1" applyBorder="1"/>
    <xf numFmtId="43" fontId="3" fillId="0" borderId="1" xfId="0" applyNumberFormat="1" applyFont="1" applyBorder="1"/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43" fontId="5" fillId="0" borderId="6" xfId="0" applyNumberFormat="1" applyFont="1" applyBorder="1"/>
    <xf numFmtId="0" fontId="3" fillId="0" borderId="5" xfId="0" applyFont="1" applyBorder="1" applyAlignment="1">
      <alignment horizontal="left" vertical="center" wrapText="1" indent="2"/>
    </xf>
    <xf numFmtId="0" fontId="5" fillId="2" borderId="5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/>
    <xf numFmtId="0" fontId="4" fillId="3" borderId="7" xfId="0" applyFont="1" applyFill="1" applyBorder="1" applyAlignment="1">
      <alignment horizontal="left" vertical="center" wrapText="1"/>
    </xf>
    <xf numFmtId="43" fontId="5" fillId="3" borderId="8" xfId="1" applyFont="1" applyFill="1" applyBorder="1" applyAlignment="1">
      <alignment horizontal="center" vertical="center" wrapText="1"/>
    </xf>
    <xf numFmtId="43" fontId="5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504825</xdr:colOff>
      <xdr:row>0</xdr:row>
      <xdr:rowOff>0</xdr:rowOff>
    </xdr:from>
    <xdr:to>
      <xdr:col>9</xdr:col>
      <xdr:colOff>21264</xdr:colOff>
      <xdr:row>9</xdr:row>
      <xdr:rowOff>161924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1A523C4-263E-4DA8-9FF3-4667C65F2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96100" y="0"/>
          <a:ext cx="2688264" cy="2105024"/>
        </a:xfrm>
        <a:prstGeom prst="rect">
          <a:avLst/>
        </a:prstGeom>
      </xdr:spPr>
    </xdr:pic>
    <xdr:clientData/>
  </xdr:twoCellAnchor>
  <xdr:twoCellAnchor>
    <xdr:from>
      <xdr:col>7</xdr:col>
      <xdr:colOff>85724</xdr:colOff>
      <xdr:row>99</xdr:row>
      <xdr:rowOff>95251</xdr:rowOff>
    </xdr:from>
    <xdr:to>
      <xdr:col>9</xdr:col>
      <xdr:colOff>647699</xdr:colOff>
      <xdr:row>105</xdr:row>
      <xdr:rowOff>95250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930AF844-7876-4775-929E-8F0E306B1F84}"/>
            </a:ext>
          </a:extLst>
        </xdr:cNvPr>
        <xdr:cNvSpPr txBox="1"/>
      </xdr:nvSpPr>
      <xdr:spPr>
        <a:xfrm>
          <a:off x="7400924" y="37185601"/>
          <a:ext cx="2486025" cy="12572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3</xdr:col>
      <xdr:colOff>161925</xdr:colOff>
      <xdr:row>97</xdr:row>
      <xdr:rowOff>200025</xdr:rowOff>
    </xdr:from>
    <xdr:to>
      <xdr:col>6</xdr:col>
      <xdr:colOff>808505</xdr:colOff>
      <xdr:row>107</xdr:row>
      <xdr:rowOff>63875</xdr:rowOff>
    </xdr:to>
    <xdr:sp macro="" textlink="">
      <xdr:nvSpPr>
        <xdr:cNvPr id="7" name="3 CuadroTexto">
          <a:extLst>
            <a:ext uri="{FF2B5EF4-FFF2-40B4-BE49-F238E27FC236}">
              <a16:creationId xmlns:a16="http://schemas.microsoft.com/office/drawing/2014/main" id="{EEB9901D-00E7-45F6-8ACF-55193528088C}"/>
            </a:ext>
          </a:extLst>
        </xdr:cNvPr>
        <xdr:cNvSpPr txBox="1"/>
      </xdr:nvSpPr>
      <xdr:spPr>
        <a:xfrm>
          <a:off x="3600450" y="36871275"/>
          <a:ext cx="3599330" cy="1959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Juana Feliz</a:t>
          </a:r>
        </a:p>
        <a:p>
          <a:pPr algn="ctr"/>
          <a:r>
            <a:rPr lang="es-DO" sz="12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</a:t>
          </a:r>
          <a:r>
            <a:rPr lang="es-DO" sz="1400" baseline="0">
              <a:latin typeface="Book Antiqua" pitchFamily="18" charset="0"/>
            </a:rPr>
            <a:t>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>
    <xdr:from>
      <xdr:col>7</xdr:col>
      <xdr:colOff>285750</xdr:colOff>
      <xdr:row>100</xdr:row>
      <xdr:rowOff>85725</xdr:rowOff>
    </xdr:from>
    <xdr:to>
      <xdr:col>9</xdr:col>
      <xdr:colOff>390525</xdr:colOff>
      <xdr:row>100</xdr:row>
      <xdr:rowOff>85725</xdr:rowOff>
    </xdr:to>
    <xdr:cxnSp macro="">
      <xdr:nvCxnSpPr>
        <xdr:cNvPr id="8" name="12 Conector recto">
          <a:extLst>
            <a:ext uri="{FF2B5EF4-FFF2-40B4-BE49-F238E27FC236}">
              <a16:creationId xmlns:a16="http://schemas.microsoft.com/office/drawing/2014/main" id="{245FE98E-622D-4494-9915-01100D8CD211}"/>
            </a:ext>
          </a:extLst>
        </xdr:cNvPr>
        <xdr:cNvCxnSpPr/>
      </xdr:nvCxnSpPr>
      <xdr:spPr>
        <a:xfrm>
          <a:off x="7600950" y="37385625"/>
          <a:ext cx="20288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1057275</xdr:colOff>
      <xdr:row>100</xdr:row>
      <xdr:rowOff>57150</xdr:rowOff>
    </xdr:from>
    <xdr:to>
      <xdr:col>6</xdr:col>
      <xdr:colOff>133350</xdr:colOff>
      <xdr:row>100</xdr:row>
      <xdr:rowOff>57150</xdr:rowOff>
    </xdr:to>
    <xdr:cxnSp macro="">
      <xdr:nvCxnSpPr>
        <xdr:cNvPr id="10" name="12 Conector recto">
          <a:extLst>
            <a:ext uri="{FF2B5EF4-FFF2-40B4-BE49-F238E27FC236}">
              <a16:creationId xmlns:a16="http://schemas.microsoft.com/office/drawing/2014/main" id="{10206C01-655D-4FEA-B3ED-7407BAC76F6A}"/>
            </a:ext>
          </a:extLst>
        </xdr:cNvPr>
        <xdr:cNvCxnSpPr/>
      </xdr:nvCxnSpPr>
      <xdr:spPr>
        <a:xfrm>
          <a:off x="4495800" y="37357050"/>
          <a:ext cx="20288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514350</xdr:colOff>
      <xdr:row>0</xdr:row>
      <xdr:rowOff>0</xdr:rowOff>
    </xdr:from>
    <xdr:to>
      <xdr:col>9</xdr:col>
      <xdr:colOff>219075</xdr:colOff>
      <xdr:row>10</xdr:row>
      <xdr:rowOff>76199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B6C7AA6-FF57-4189-AFF7-46896A9F8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0900" y="0"/>
          <a:ext cx="2876550" cy="2257424"/>
        </a:xfrm>
        <a:prstGeom prst="rect">
          <a:avLst/>
        </a:prstGeom>
      </xdr:spPr>
    </xdr:pic>
    <xdr:clientData/>
  </xdr:twoCellAnchor>
  <xdr:twoCellAnchor>
    <xdr:from>
      <xdr:col>11</xdr:col>
      <xdr:colOff>523874</xdr:colOff>
      <xdr:row>100</xdr:row>
      <xdr:rowOff>133351</xdr:rowOff>
    </xdr:from>
    <xdr:to>
      <xdr:col>14</xdr:col>
      <xdr:colOff>95249</xdr:colOff>
      <xdr:row>110</xdr:row>
      <xdr:rowOff>133350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BAC29988-BCD8-40F4-BBE5-AB556F700FFB}"/>
            </a:ext>
          </a:extLst>
        </xdr:cNvPr>
        <xdr:cNvSpPr txBox="1"/>
      </xdr:nvSpPr>
      <xdr:spPr>
        <a:xfrm>
          <a:off x="12506324" y="37461826"/>
          <a:ext cx="2705100" cy="2095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95250</xdr:colOff>
      <xdr:row>99</xdr:row>
      <xdr:rowOff>9525</xdr:rowOff>
    </xdr:from>
    <xdr:to>
      <xdr:col>4</xdr:col>
      <xdr:colOff>103655</xdr:colOff>
      <xdr:row>112</xdr:row>
      <xdr:rowOff>82925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48630F7-45AA-48E6-B9F8-A2E63D27AB24}"/>
            </a:ext>
          </a:extLst>
        </xdr:cNvPr>
        <xdr:cNvSpPr txBox="1"/>
      </xdr:nvSpPr>
      <xdr:spPr>
        <a:xfrm>
          <a:off x="752475" y="37128450"/>
          <a:ext cx="3894605" cy="2378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Juana Feliz</a:t>
          </a:r>
        </a:p>
        <a:p>
          <a:pPr algn="ctr"/>
          <a:r>
            <a:rPr lang="es-DO" sz="12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</a:t>
          </a:r>
          <a:r>
            <a:rPr lang="es-DO" sz="1400" baseline="0">
              <a:latin typeface="Book Antiqua" pitchFamily="18" charset="0"/>
            </a:rPr>
            <a:t>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>
    <xdr:from>
      <xdr:col>11</xdr:col>
      <xdr:colOff>704850</xdr:colOff>
      <xdr:row>103</xdr:row>
      <xdr:rowOff>190500</xdr:rowOff>
    </xdr:from>
    <xdr:to>
      <xdr:col>13</xdr:col>
      <xdr:colOff>847725</xdr:colOff>
      <xdr:row>103</xdr:row>
      <xdr:rowOff>190500</xdr:rowOff>
    </xdr:to>
    <xdr:cxnSp macro="">
      <xdr:nvCxnSpPr>
        <xdr:cNvPr id="5" name="12 Conector recto">
          <a:extLst>
            <a:ext uri="{FF2B5EF4-FFF2-40B4-BE49-F238E27FC236}">
              <a16:creationId xmlns:a16="http://schemas.microsoft.com/office/drawing/2014/main" id="{773ED84E-FDE3-4834-967D-57954743D0AA}"/>
            </a:ext>
          </a:extLst>
        </xdr:cNvPr>
        <xdr:cNvCxnSpPr/>
      </xdr:nvCxnSpPr>
      <xdr:spPr>
        <a:xfrm>
          <a:off x="12687300" y="38147625"/>
          <a:ext cx="22479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895350</xdr:colOff>
      <xdr:row>103</xdr:row>
      <xdr:rowOff>180975</xdr:rowOff>
    </xdr:from>
    <xdr:to>
      <xdr:col>3</xdr:col>
      <xdr:colOff>438150</xdr:colOff>
      <xdr:row>103</xdr:row>
      <xdr:rowOff>180975</xdr:rowOff>
    </xdr:to>
    <xdr:cxnSp macro="">
      <xdr:nvCxnSpPr>
        <xdr:cNvPr id="6" name="12 Conector recto">
          <a:extLst>
            <a:ext uri="{FF2B5EF4-FFF2-40B4-BE49-F238E27FC236}">
              <a16:creationId xmlns:a16="http://schemas.microsoft.com/office/drawing/2014/main" id="{AD57B893-FDE9-43A4-85DC-28AB5E5CF98F}"/>
            </a:ext>
          </a:extLst>
        </xdr:cNvPr>
        <xdr:cNvCxnSpPr/>
      </xdr:nvCxnSpPr>
      <xdr:spPr>
        <a:xfrm>
          <a:off x="1552575" y="38138100"/>
          <a:ext cx="2324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8:AB104"/>
  <sheetViews>
    <sheetView showGridLines="0" zoomScaleNormal="100" workbookViewId="0">
      <pane xSplit="3" ySplit="16" topLeftCell="D17" activePane="bottomRight" state="frozen"/>
      <selection pane="topRight" activeCell="D1" sqref="D1"/>
      <selection pane="bottomLeft" activeCell="A8" sqref="A8"/>
      <selection pane="bottomRight" sqref="A1:XFD1048576"/>
    </sheetView>
  </sheetViews>
  <sheetFormatPr baseColWidth="10" defaultColWidth="9.140625" defaultRowHeight="16.5" x14ac:dyDescent="0.3"/>
  <cols>
    <col min="1" max="1" width="0.7109375" style="2" customWidth="1"/>
    <col min="2" max="2" width="9.140625" style="2"/>
    <col min="3" max="3" width="41.7109375" style="2" customWidth="1"/>
    <col min="4" max="4" width="16.5703125" style="2" bestFit="1" customWidth="1"/>
    <col min="5" max="5" width="15.85546875" style="2" customWidth="1"/>
    <col min="6" max="6" width="16.28515625" style="2" customWidth="1"/>
    <col min="7" max="7" width="15.42578125" style="2" customWidth="1"/>
    <col min="8" max="8" width="15.5703125" style="2" customWidth="1"/>
    <col min="9" max="9" width="16.5703125" style="2" customWidth="1"/>
    <col min="10" max="10" width="15.28515625" style="2" customWidth="1"/>
    <col min="11" max="11" width="16.5703125" style="2" customWidth="1"/>
    <col min="12" max="12" width="16" style="2" customWidth="1"/>
    <col min="13" max="13" width="15.5703125" style="2" customWidth="1"/>
    <col min="14" max="14" width="15.42578125" style="2" customWidth="1"/>
    <col min="15" max="15" width="19.7109375" style="2" customWidth="1"/>
    <col min="16" max="16" width="16.5703125" style="2" customWidth="1"/>
    <col min="17" max="17" width="21" style="2" customWidth="1"/>
    <col min="18" max="19" width="6" style="2" bestFit="1" customWidth="1"/>
    <col min="20" max="25" width="6.140625" style="2" bestFit="1" customWidth="1"/>
    <col min="26" max="27" width="7" style="2" bestFit="1" customWidth="1"/>
    <col min="28" max="16384" width="9.140625" style="2"/>
  </cols>
  <sheetData>
    <row r="8" spans="3:27" ht="18.75" x14ac:dyDescent="0.3">
      <c r="C8" s="36"/>
      <c r="D8" s="36"/>
      <c r="E8" s="1"/>
      <c r="F8" s="1"/>
      <c r="G8" s="1"/>
      <c r="H8" s="1"/>
      <c r="I8" s="1"/>
      <c r="J8" s="1"/>
      <c r="K8" s="1"/>
      <c r="L8" s="1"/>
      <c r="M8" s="1"/>
      <c r="N8" s="1"/>
      <c r="P8" s="33" t="s">
        <v>78</v>
      </c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</row>
    <row r="9" spans="3:27" ht="18.75" customHeight="1" x14ac:dyDescent="0.3"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5" t="s">
        <v>80</v>
      </c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</row>
    <row r="10" spans="3:27" ht="18.75" customHeight="1" x14ac:dyDescent="0.3">
      <c r="C10" s="36" t="s">
        <v>98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5" t="s">
        <v>81</v>
      </c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</row>
    <row r="11" spans="3:27" ht="15.75" customHeight="1" x14ac:dyDescent="0.3">
      <c r="C11" s="37" t="s">
        <v>84</v>
      </c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5" t="s">
        <v>79</v>
      </c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</row>
    <row r="12" spans="3:27" x14ac:dyDescent="0.3">
      <c r="C12" s="38" t="s">
        <v>87</v>
      </c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5" t="s">
        <v>82</v>
      </c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</row>
    <row r="13" spans="3:27" x14ac:dyDescent="0.3">
      <c r="G13" s="4"/>
      <c r="H13" s="4"/>
      <c r="I13" s="4"/>
      <c r="J13" s="4"/>
      <c r="K13" s="4"/>
      <c r="L13" s="4"/>
      <c r="M13" s="4"/>
      <c r="N13" s="4"/>
      <c r="P13" s="35" t="s">
        <v>83</v>
      </c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</row>
    <row r="14" spans="3:27" x14ac:dyDescent="0.3">
      <c r="P14" s="3"/>
    </row>
    <row r="15" spans="3:27" ht="17.25" thickBot="1" x14ac:dyDescent="0.35">
      <c r="P15" s="3"/>
    </row>
    <row r="16" spans="3:27" ht="33" x14ac:dyDescent="0.3">
      <c r="C16" s="21" t="s">
        <v>0</v>
      </c>
      <c r="D16" s="22" t="s">
        <v>85</v>
      </c>
      <c r="E16" s="22" t="s">
        <v>88</v>
      </c>
      <c r="F16" s="22" t="s">
        <v>89</v>
      </c>
      <c r="G16" s="22" t="s">
        <v>90</v>
      </c>
      <c r="H16" s="22" t="s">
        <v>91</v>
      </c>
      <c r="I16" s="22" t="s">
        <v>92</v>
      </c>
      <c r="J16" s="22" t="s">
        <v>93</v>
      </c>
      <c r="K16" s="22" t="s">
        <v>94</v>
      </c>
      <c r="L16" s="22" t="s">
        <v>95</v>
      </c>
      <c r="M16" s="22" t="s">
        <v>96</v>
      </c>
      <c r="N16" s="22" t="s">
        <v>97</v>
      </c>
      <c r="O16" s="23" t="s">
        <v>86</v>
      </c>
      <c r="P16" s="3"/>
      <c r="Z16" s="4"/>
      <c r="AA16" s="4"/>
    </row>
    <row r="17" spans="3:28" x14ac:dyDescent="0.3">
      <c r="C17" s="24" t="s">
        <v>1</v>
      </c>
      <c r="D17" s="9">
        <f>+D18+D24+D34+D44+D60+D70+67000000</f>
        <v>762776982</v>
      </c>
      <c r="E17" s="9">
        <f t="shared" ref="E17:N17" si="0">+E18+E24+E34+E44+E60+E70</f>
        <v>22709720.07</v>
      </c>
      <c r="F17" s="9">
        <f t="shared" si="0"/>
        <v>51759591.150000006</v>
      </c>
      <c r="G17" s="9">
        <f t="shared" si="0"/>
        <v>33345136.940000001</v>
      </c>
      <c r="H17" s="9">
        <f t="shared" si="0"/>
        <v>43947413.789999999</v>
      </c>
      <c r="I17" s="9">
        <f t="shared" si="0"/>
        <v>49565163.370000005</v>
      </c>
      <c r="J17" s="9">
        <f t="shared" si="0"/>
        <v>56318568.890000001</v>
      </c>
      <c r="K17" s="9">
        <f t="shared" si="0"/>
        <v>43579182.219999999</v>
      </c>
      <c r="L17" s="9">
        <f t="shared" si="0"/>
        <v>48186566.18</v>
      </c>
      <c r="M17" s="9">
        <f t="shared" si="0"/>
        <v>58238086.989999995</v>
      </c>
      <c r="N17" s="9">
        <f t="shared" si="0"/>
        <v>52197018.539999999</v>
      </c>
      <c r="O17" s="25">
        <f>SUM(E17:N17)</f>
        <v>459846448.13999999</v>
      </c>
      <c r="R17" s="5"/>
      <c r="T17" s="5">
        <f>+AB18*1.05</f>
        <v>0</v>
      </c>
      <c r="U17" s="5">
        <f t="shared" ref="U17:Y17" si="1">+T17*1.05</f>
        <v>0</v>
      </c>
      <c r="V17" s="5">
        <f t="shared" si="1"/>
        <v>0</v>
      </c>
      <c r="W17" s="5">
        <f t="shared" si="1"/>
        <v>0</v>
      </c>
      <c r="X17" s="5">
        <f t="shared" si="1"/>
        <v>0</v>
      </c>
      <c r="Y17" s="5">
        <f t="shared" si="1"/>
        <v>0</v>
      </c>
      <c r="Z17" s="5"/>
      <c r="AA17" s="5"/>
    </row>
    <row r="18" spans="3:28" ht="30" x14ac:dyDescent="0.3">
      <c r="C18" s="24" t="s">
        <v>2</v>
      </c>
      <c r="D18" s="10">
        <f t="shared" ref="D18:N18" si="2">+D19+D20+D21+D22+D23</f>
        <v>318764251</v>
      </c>
      <c r="E18" s="10">
        <f t="shared" si="2"/>
        <v>22709720.07</v>
      </c>
      <c r="F18" s="10">
        <f t="shared" si="2"/>
        <v>22843148.32</v>
      </c>
      <c r="G18" s="10">
        <f t="shared" si="2"/>
        <v>24989386.150000002</v>
      </c>
      <c r="H18" s="10">
        <f t="shared" si="2"/>
        <v>24795386.120000001</v>
      </c>
      <c r="I18" s="10">
        <f t="shared" si="2"/>
        <v>35509834.920000002</v>
      </c>
      <c r="J18" s="10">
        <f t="shared" si="2"/>
        <v>26245074.079999998</v>
      </c>
      <c r="K18" s="10">
        <f t="shared" si="2"/>
        <v>29384917.43</v>
      </c>
      <c r="L18" s="10">
        <f t="shared" si="2"/>
        <v>29776419.879999999</v>
      </c>
      <c r="M18" s="10">
        <f t="shared" si="2"/>
        <v>31536238.459999997</v>
      </c>
      <c r="N18" s="10">
        <f t="shared" si="2"/>
        <v>32841532.559999999</v>
      </c>
      <c r="O18" s="25">
        <f t="shared" ref="O18:O81" si="3">SUM(E18:N18)</f>
        <v>280631657.99000001</v>
      </c>
      <c r="R18" s="6"/>
      <c r="AB18" s="5"/>
    </row>
    <row r="19" spans="3:28" x14ac:dyDescent="0.3">
      <c r="C19" s="26" t="s">
        <v>3</v>
      </c>
      <c r="D19" s="11">
        <v>272982556</v>
      </c>
      <c r="E19" s="12">
        <v>19322729.550000001</v>
      </c>
      <c r="F19" s="12">
        <v>19380364.079999998</v>
      </c>
      <c r="G19" s="12">
        <v>21265730.460000001</v>
      </c>
      <c r="H19" s="12">
        <v>21097459.140000001</v>
      </c>
      <c r="I19" s="12">
        <v>30396365.780000001</v>
      </c>
      <c r="J19" s="12">
        <v>22421593.469999999</v>
      </c>
      <c r="K19" s="12">
        <v>25115038.609999999</v>
      </c>
      <c r="L19" s="12">
        <v>25442666.530000001</v>
      </c>
      <c r="M19" s="12">
        <v>26950290.559999999</v>
      </c>
      <c r="N19" s="12">
        <v>28444844.390000001</v>
      </c>
      <c r="O19" s="25">
        <f t="shared" si="3"/>
        <v>239837082.56999999</v>
      </c>
      <c r="P19" s="7"/>
    </row>
    <row r="20" spans="3:28" x14ac:dyDescent="0.3">
      <c r="C20" s="26" t="s">
        <v>4</v>
      </c>
      <c r="D20" s="11">
        <v>7681435</v>
      </c>
      <c r="E20" s="12">
        <v>459391.64</v>
      </c>
      <c r="F20" s="12">
        <v>444391.64</v>
      </c>
      <c r="G20" s="12">
        <v>459391.64</v>
      </c>
      <c r="H20" s="12">
        <v>459391.64</v>
      </c>
      <c r="I20" s="12">
        <v>459391.64</v>
      </c>
      <c r="J20" s="12">
        <v>426291.06</v>
      </c>
      <c r="K20" s="12">
        <v>471291.06</v>
      </c>
      <c r="L20" s="12">
        <v>471291.06</v>
      </c>
      <c r="M20" s="12">
        <v>471291.06</v>
      </c>
      <c r="N20" s="12">
        <v>471291.06</v>
      </c>
      <c r="O20" s="25">
        <f t="shared" si="3"/>
        <v>4593413.5</v>
      </c>
      <c r="P20" s="7"/>
      <c r="Q20" s="7"/>
    </row>
    <row r="21" spans="3:28" ht="33" x14ac:dyDescent="0.3">
      <c r="C21" s="26" t="s">
        <v>36</v>
      </c>
      <c r="D21" s="11">
        <v>600000</v>
      </c>
      <c r="E21" s="12">
        <v>0</v>
      </c>
      <c r="F21" s="12">
        <v>82500</v>
      </c>
      <c r="G21" s="12">
        <v>41250</v>
      </c>
      <c r="H21" s="12">
        <v>41250</v>
      </c>
      <c r="I21" s="12">
        <v>41250</v>
      </c>
      <c r="J21" s="12">
        <v>3397189.55</v>
      </c>
      <c r="K21" s="12">
        <v>0</v>
      </c>
      <c r="L21" s="12">
        <v>0</v>
      </c>
      <c r="M21" s="12">
        <v>0</v>
      </c>
      <c r="N21" s="12">
        <v>0</v>
      </c>
      <c r="O21" s="25">
        <f t="shared" si="3"/>
        <v>3603439.55</v>
      </c>
      <c r="P21" s="7"/>
      <c r="Q21" s="7"/>
    </row>
    <row r="22" spans="3:28" ht="33" x14ac:dyDescent="0.3">
      <c r="C22" s="26" t="s">
        <v>5</v>
      </c>
      <c r="D22" s="11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/>
      <c r="K22" s="12">
        <v>0</v>
      </c>
      <c r="L22" s="12">
        <v>0</v>
      </c>
      <c r="M22" s="12">
        <v>0</v>
      </c>
      <c r="N22" s="12">
        <v>0</v>
      </c>
      <c r="O22" s="25">
        <f t="shared" si="3"/>
        <v>0</v>
      </c>
      <c r="P22" s="7"/>
      <c r="Q22" s="7"/>
    </row>
    <row r="23" spans="3:28" ht="33" x14ac:dyDescent="0.3">
      <c r="C23" s="26" t="s">
        <v>6</v>
      </c>
      <c r="D23" s="11">
        <v>37500260</v>
      </c>
      <c r="E23" s="12">
        <v>2927598.88</v>
      </c>
      <c r="F23" s="12">
        <v>2935892.6</v>
      </c>
      <c r="G23" s="12">
        <v>3223014.05</v>
      </c>
      <c r="H23" s="12">
        <v>3197285.34</v>
      </c>
      <c r="I23" s="12">
        <v>4612827.5</v>
      </c>
      <c r="J23" s="12">
        <v>0</v>
      </c>
      <c r="K23" s="12">
        <v>3798587.76</v>
      </c>
      <c r="L23" s="12">
        <v>3862462.29</v>
      </c>
      <c r="M23" s="12">
        <v>4114656.84</v>
      </c>
      <c r="N23" s="12">
        <v>3925397.11</v>
      </c>
      <c r="O23" s="25">
        <f t="shared" si="3"/>
        <v>32597722.370000001</v>
      </c>
      <c r="P23" s="7"/>
      <c r="Q23" s="7"/>
    </row>
    <row r="24" spans="3:28" ht="30" x14ac:dyDescent="0.3">
      <c r="C24" s="24" t="s">
        <v>7</v>
      </c>
      <c r="D24" s="10">
        <f>+D25+D26+D27+D28+D29+D30+D31+D32+D33</f>
        <v>37182219</v>
      </c>
      <c r="E24" s="10">
        <f t="shared" ref="E24:N24" si="4">+E25+E26+E27+E28+E29+E30+E31+E32+E33</f>
        <v>0</v>
      </c>
      <c r="F24" s="10">
        <f t="shared" si="4"/>
        <v>1099985.03</v>
      </c>
      <c r="G24" s="10">
        <f t="shared" si="4"/>
        <v>1802096.73</v>
      </c>
      <c r="H24" s="10">
        <f t="shared" si="4"/>
        <v>1737217.97</v>
      </c>
      <c r="I24" s="10">
        <f t="shared" si="4"/>
        <v>1343119.27</v>
      </c>
      <c r="J24" s="10">
        <f t="shared" si="4"/>
        <v>1896915.23</v>
      </c>
      <c r="K24" s="10">
        <f t="shared" si="4"/>
        <v>991322.03</v>
      </c>
      <c r="L24" s="10">
        <f t="shared" si="4"/>
        <v>1448745.98</v>
      </c>
      <c r="M24" s="10">
        <f t="shared" si="4"/>
        <v>4024797.2800000003</v>
      </c>
      <c r="N24" s="10">
        <f t="shared" si="4"/>
        <v>1823261.1199999999</v>
      </c>
      <c r="O24" s="25">
        <f t="shared" si="3"/>
        <v>16167460.639999999</v>
      </c>
      <c r="P24" s="7"/>
      <c r="Q24" s="7"/>
    </row>
    <row r="25" spans="3:28" x14ac:dyDescent="0.3">
      <c r="C25" s="26" t="s">
        <v>8</v>
      </c>
      <c r="D25" s="13">
        <v>9629478</v>
      </c>
      <c r="E25" s="12"/>
      <c r="F25" s="12">
        <v>908371.39</v>
      </c>
      <c r="G25" s="12">
        <v>1542516.73</v>
      </c>
      <c r="H25" s="12">
        <v>1334219.47</v>
      </c>
      <c r="I25" s="12">
        <v>659065.4</v>
      </c>
      <c r="J25" s="12">
        <v>980631.9</v>
      </c>
      <c r="K25" s="12">
        <v>678036.27</v>
      </c>
      <c r="L25" s="12">
        <v>510941.64</v>
      </c>
      <c r="M25" s="12">
        <v>695719.43</v>
      </c>
      <c r="N25" s="12">
        <v>1036850.48</v>
      </c>
      <c r="O25" s="25">
        <f t="shared" si="3"/>
        <v>8346352.709999999</v>
      </c>
      <c r="P25" s="7"/>
      <c r="Q25" s="7"/>
    </row>
    <row r="26" spans="3:28" ht="33" x14ac:dyDescent="0.3">
      <c r="C26" s="26" t="s">
        <v>9</v>
      </c>
      <c r="D26" s="11">
        <v>2340160</v>
      </c>
      <c r="E26" s="12"/>
      <c r="F26" s="12">
        <v>0</v>
      </c>
      <c r="G26" s="12">
        <v>0</v>
      </c>
      <c r="H26" s="12">
        <v>0</v>
      </c>
      <c r="I26" s="12">
        <v>527254.27</v>
      </c>
      <c r="J26" s="12">
        <v>16983.330000000002</v>
      </c>
      <c r="K26" s="12">
        <v>0</v>
      </c>
      <c r="L26" s="12">
        <v>5605</v>
      </c>
      <c r="M26" s="12">
        <v>556842</v>
      </c>
      <c r="N26" s="12">
        <v>0</v>
      </c>
      <c r="O26" s="25">
        <f t="shared" si="3"/>
        <v>1106684.6000000001</v>
      </c>
      <c r="P26" s="7"/>
      <c r="Q26" s="7"/>
    </row>
    <row r="27" spans="3:28" x14ac:dyDescent="0.3">
      <c r="C27" s="26" t="s">
        <v>10</v>
      </c>
      <c r="D27" s="11">
        <v>2624000</v>
      </c>
      <c r="E27" s="12"/>
      <c r="F27" s="12">
        <v>0</v>
      </c>
      <c r="G27" s="12">
        <v>0</v>
      </c>
      <c r="H27" s="12">
        <v>122400</v>
      </c>
      <c r="I27" s="12">
        <v>0</v>
      </c>
      <c r="J27" s="12">
        <v>0</v>
      </c>
      <c r="K27" s="12">
        <v>0</v>
      </c>
      <c r="L27" s="12">
        <v>0</v>
      </c>
      <c r="M27" s="12">
        <v>190500</v>
      </c>
      <c r="N27" s="12">
        <v>0</v>
      </c>
      <c r="O27" s="25">
        <f t="shared" si="3"/>
        <v>312900</v>
      </c>
      <c r="P27" s="7"/>
      <c r="Q27" s="7"/>
    </row>
    <row r="28" spans="3:28" ht="18" customHeight="1" x14ac:dyDescent="0.3">
      <c r="C28" s="26" t="s">
        <v>11</v>
      </c>
      <c r="D28" s="11">
        <v>869798</v>
      </c>
      <c r="E28" s="12"/>
      <c r="F28" s="12">
        <v>0</v>
      </c>
      <c r="G28" s="12">
        <v>0</v>
      </c>
      <c r="H28" s="12">
        <v>0</v>
      </c>
      <c r="I28" s="12">
        <v>0</v>
      </c>
      <c r="J28" s="12">
        <v>447700</v>
      </c>
      <c r="K28" s="12">
        <v>0</v>
      </c>
      <c r="L28" s="12">
        <v>0</v>
      </c>
      <c r="M28" s="12">
        <v>0</v>
      </c>
      <c r="N28" s="12">
        <v>0</v>
      </c>
      <c r="O28" s="25">
        <f t="shared" si="3"/>
        <v>447700</v>
      </c>
      <c r="P28" s="7"/>
      <c r="Q28" s="7"/>
    </row>
    <row r="29" spans="3:28" x14ac:dyDescent="0.3">
      <c r="C29" s="26" t="s">
        <v>12</v>
      </c>
      <c r="D29" s="11">
        <v>4278181</v>
      </c>
      <c r="E29" s="12"/>
      <c r="F29" s="12">
        <v>166029.54</v>
      </c>
      <c r="G29" s="12">
        <v>105000</v>
      </c>
      <c r="H29" s="12">
        <v>169000</v>
      </c>
      <c r="I29" s="12">
        <v>35000</v>
      </c>
      <c r="J29" s="12">
        <v>451600</v>
      </c>
      <c r="K29" s="12">
        <v>273600</v>
      </c>
      <c r="L29" s="12">
        <v>438000</v>
      </c>
      <c r="M29" s="12">
        <v>530500</v>
      </c>
      <c r="N29" s="12">
        <v>677300</v>
      </c>
      <c r="O29" s="25">
        <f t="shared" si="3"/>
        <v>2846029.54</v>
      </c>
      <c r="P29" s="7"/>
      <c r="Q29" s="7"/>
    </row>
    <row r="30" spans="3:28" x14ac:dyDescent="0.3">
      <c r="C30" s="26" t="s">
        <v>13</v>
      </c>
      <c r="D30" s="11">
        <v>3000702</v>
      </c>
      <c r="E30" s="12"/>
      <c r="F30" s="12">
        <v>0</v>
      </c>
      <c r="G30" s="12">
        <v>0</v>
      </c>
      <c r="H30" s="12"/>
      <c r="I30" s="12">
        <v>0</v>
      </c>
      <c r="J30" s="12">
        <v>0</v>
      </c>
      <c r="K30" s="12">
        <v>0</v>
      </c>
      <c r="L30" s="12">
        <v>0</v>
      </c>
      <c r="M30" s="12">
        <v>1918072.85</v>
      </c>
      <c r="N30" s="12">
        <v>14840.44</v>
      </c>
      <c r="O30" s="25">
        <f t="shared" si="3"/>
        <v>1932913.29</v>
      </c>
      <c r="P30" s="7"/>
      <c r="Q30" s="7"/>
    </row>
    <row r="31" spans="3:28" ht="66" x14ac:dyDescent="0.3">
      <c r="C31" s="26" t="s">
        <v>14</v>
      </c>
      <c r="D31" s="11">
        <v>1855000</v>
      </c>
      <c r="E31" s="12"/>
      <c r="F31" s="12">
        <v>25584.1</v>
      </c>
      <c r="G31" s="12">
        <v>0</v>
      </c>
      <c r="H31" s="12"/>
      <c r="I31" s="12">
        <v>0</v>
      </c>
      <c r="J31" s="12">
        <v>0</v>
      </c>
      <c r="K31" s="12">
        <v>0</v>
      </c>
      <c r="L31" s="12">
        <v>390359.34</v>
      </c>
      <c r="M31" s="12">
        <v>0</v>
      </c>
      <c r="N31" s="12">
        <v>10490.2</v>
      </c>
      <c r="O31" s="25">
        <f t="shared" si="3"/>
        <v>426433.64</v>
      </c>
      <c r="P31" s="7"/>
      <c r="Q31" s="7"/>
    </row>
    <row r="32" spans="3:28" ht="49.5" x14ac:dyDescent="0.3">
      <c r="C32" s="26" t="s">
        <v>15</v>
      </c>
      <c r="D32" s="11">
        <v>2584900</v>
      </c>
      <c r="E32" s="12"/>
      <c r="F32" s="12">
        <v>0</v>
      </c>
      <c r="G32" s="12">
        <v>154580</v>
      </c>
      <c r="H32" s="12">
        <v>111598.5</v>
      </c>
      <c r="I32" s="12">
        <v>121799.6</v>
      </c>
      <c r="J32" s="12">
        <v>0</v>
      </c>
      <c r="K32" s="12">
        <v>39685.760000000002</v>
      </c>
      <c r="L32" s="12">
        <v>103840</v>
      </c>
      <c r="M32" s="12">
        <v>133163</v>
      </c>
      <c r="N32" s="12">
        <v>83780</v>
      </c>
      <c r="O32" s="25">
        <f t="shared" si="3"/>
        <v>748446.86</v>
      </c>
      <c r="P32" s="7"/>
      <c r="Q32" s="7"/>
    </row>
    <row r="33" spans="3:17" ht="33" x14ac:dyDescent="0.3">
      <c r="C33" s="26" t="s">
        <v>37</v>
      </c>
      <c r="D33" s="14">
        <v>10000000</v>
      </c>
      <c r="E33" s="12"/>
      <c r="F33" s="12">
        <v>0</v>
      </c>
      <c r="G33" s="12">
        <v>0</v>
      </c>
      <c r="H33" s="12"/>
      <c r="I33" s="12">
        <v>0</v>
      </c>
      <c r="J33" s="12">
        <v>0</v>
      </c>
      <c r="K33" s="12"/>
      <c r="L33" s="12"/>
      <c r="M33" s="12">
        <v>0</v>
      </c>
      <c r="N33" s="12">
        <v>0</v>
      </c>
      <c r="O33" s="25">
        <f t="shared" si="3"/>
        <v>0</v>
      </c>
      <c r="P33" s="7"/>
      <c r="Q33" s="7"/>
    </row>
    <row r="34" spans="3:17" x14ac:dyDescent="0.3">
      <c r="C34" s="24" t="s">
        <v>16</v>
      </c>
      <c r="D34" s="10">
        <f>+D35+D36+D37+D38+D39+D40+D41+D42+D43</f>
        <v>112721816</v>
      </c>
      <c r="E34" s="15"/>
      <c r="F34" s="15">
        <v>0</v>
      </c>
      <c r="G34" s="15">
        <v>0</v>
      </c>
      <c r="H34" s="15"/>
      <c r="I34" s="15">
        <v>0</v>
      </c>
      <c r="J34" s="15">
        <f>+J41+J43</f>
        <v>51641.91</v>
      </c>
      <c r="K34" s="15">
        <f>+K41+K43</f>
        <v>17384</v>
      </c>
      <c r="L34" s="15">
        <f>+L41+L43</f>
        <v>22322.46</v>
      </c>
      <c r="M34" s="15">
        <f>+M41+M43</f>
        <v>611488.28</v>
      </c>
      <c r="N34" s="15">
        <f>+N41+N43+N37</f>
        <v>2872304.39</v>
      </c>
      <c r="O34" s="25">
        <f t="shared" si="3"/>
        <v>3575141.04</v>
      </c>
      <c r="P34" s="7"/>
      <c r="Q34" s="7"/>
    </row>
    <row r="35" spans="3:17" ht="33" x14ac:dyDescent="0.3">
      <c r="C35" s="26" t="s">
        <v>17</v>
      </c>
      <c r="D35" s="11">
        <v>68060807</v>
      </c>
      <c r="E35" s="12"/>
      <c r="F35" s="12">
        <v>0</v>
      </c>
      <c r="G35" s="12">
        <v>0</v>
      </c>
      <c r="H35" s="12"/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25">
        <f t="shared" si="3"/>
        <v>0</v>
      </c>
      <c r="P35" s="7"/>
      <c r="Q35" s="7"/>
    </row>
    <row r="36" spans="3:17" x14ac:dyDescent="0.3">
      <c r="C36" s="26" t="s">
        <v>18</v>
      </c>
      <c r="D36" s="11">
        <v>1550000</v>
      </c>
      <c r="E36" s="12"/>
      <c r="F36" s="12">
        <v>0</v>
      </c>
      <c r="G36" s="12">
        <v>0</v>
      </c>
      <c r="H36" s="12"/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25">
        <f t="shared" si="3"/>
        <v>0</v>
      </c>
      <c r="P36" s="7"/>
      <c r="Q36" s="7"/>
    </row>
    <row r="37" spans="3:17" ht="33" x14ac:dyDescent="0.3">
      <c r="C37" s="26" t="s">
        <v>19</v>
      </c>
      <c r="D37" s="11">
        <v>0</v>
      </c>
      <c r="E37" s="12"/>
      <c r="F37" s="12">
        <v>0</v>
      </c>
      <c r="G37" s="12">
        <v>0</v>
      </c>
      <c r="H37" s="12"/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9575</v>
      </c>
      <c r="O37" s="25">
        <f t="shared" si="3"/>
        <v>9575</v>
      </c>
      <c r="P37" s="7"/>
      <c r="Q37" s="7"/>
    </row>
    <row r="38" spans="3:17" ht="33" x14ac:dyDescent="0.3">
      <c r="C38" s="26" t="s">
        <v>20</v>
      </c>
      <c r="D38" s="11">
        <v>13996000</v>
      </c>
      <c r="E38" s="12"/>
      <c r="F38" s="12">
        <v>0</v>
      </c>
      <c r="G38" s="12">
        <v>0</v>
      </c>
      <c r="H38" s="12"/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/>
      <c r="O38" s="25">
        <f t="shared" si="3"/>
        <v>0</v>
      </c>
      <c r="P38" s="7"/>
      <c r="Q38" s="7"/>
    </row>
    <row r="39" spans="3:17" ht="33" x14ac:dyDescent="0.3">
      <c r="C39" s="26" t="s">
        <v>21</v>
      </c>
      <c r="D39" s="11">
        <v>558730</v>
      </c>
      <c r="E39" s="12"/>
      <c r="F39" s="12">
        <v>0</v>
      </c>
      <c r="G39" s="12">
        <v>0</v>
      </c>
      <c r="H39" s="12"/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25">
        <f t="shared" si="3"/>
        <v>0</v>
      </c>
      <c r="P39" s="7"/>
      <c r="Q39" s="7"/>
    </row>
    <row r="40" spans="3:17" ht="33" x14ac:dyDescent="0.3">
      <c r="C40" s="26" t="s">
        <v>22</v>
      </c>
      <c r="D40" s="11">
        <v>40000</v>
      </c>
      <c r="E40" s="12"/>
      <c r="F40" s="12">
        <v>0</v>
      </c>
      <c r="G40" s="12">
        <v>0</v>
      </c>
      <c r="H40" s="12"/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25">
        <f t="shared" si="3"/>
        <v>0</v>
      </c>
      <c r="P40" s="7"/>
      <c r="Q40" s="7"/>
    </row>
    <row r="41" spans="3:17" ht="49.5" x14ac:dyDescent="0.3">
      <c r="C41" s="26" t="s">
        <v>23</v>
      </c>
      <c r="D41" s="11">
        <v>9284564</v>
      </c>
      <c r="E41" s="12"/>
      <c r="F41" s="12">
        <v>0</v>
      </c>
      <c r="G41" s="12">
        <v>0</v>
      </c>
      <c r="H41" s="12"/>
      <c r="I41" s="12">
        <v>0</v>
      </c>
      <c r="J41" s="12">
        <v>24260.01</v>
      </c>
      <c r="K41" s="12">
        <v>0</v>
      </c>
      <c r="L41" s="12">
        <v>0</v>
      </c>
      <c r="M41" s="12">
        <v>0</v>
      </c>
      <c r="N41" s="12">
        <v>2595000</v>
      </c>
      <c r="O41" s="25">
        <f t="shared" si="3"/>
        <v>2619260.0099999998</v>
      </c>
      <c r="P41" s="7"/>
      <c r="Q41" s="7"/>
    </row>
    <row r="42" spans="3:17" ht="49.5" x14ac:dyDescent="0.3">
      <c r="C42" s="26" t="s">
        <v>38</v>
      </c>
      <c r="D42" s="11">
        <v>0</v>
      </c>
      <c r="E42" s="12"/>
      <c r="F42" s="12">
        <v>0</v>
      </c>
      <c r="G42" s="12">
        <v>0</v>
      </c>
      <c r="H42" s="12"/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25">
        <f t="shared" si="3"/>
        <v>0</v>
      </c>
      <c r="P42" s="7"/>
      <c r="Q42" s="7"/>
    </row>
    <row r="43" spans="3:17" ht="33" x14ac:dyDescent="0.3">
      <c r="C43" s="26" t="s">
        <v>24</v>
      </c>
      <c r="D43" s="11">
        <v>19231715</v>
      </c>
      <c r="E43" s="12"/>
      <c r="F43" s="12">
        <v>0</v>
      </c>
      <c r="G43" s="12">
        <v>0</v>
      </c>
      <c r="H43" s="12"/>
      <c r="I43" s="12">
        <v>0</v>
      </c>
      <c r="J43" s="12">
        <v>27381.9</v>
      </c>
      <c r="K43" s="12">
        <v>17384</v>
      </c>
      <c r="L43" s="12">
        <v>22322.46</v>
      </c>
      <c r="M43" s="12">
        <v>611488.28</v>
      </c>
      <c r="N43" s="12">
        <v>267729.39</v>
      </c>
      <c r="O43" s="25">
        <f t="shared" si="3"/>
        <v>946306.03</v>
      </c>
      <c r="P43" s="7"/>
      <c r="Q43" s="7"/>
    </row>
    <row r="44" spans="3:17" ht="30" x14ac:dyDescent="0.3">
      <c r="C44" s="24" t="s">
        <v>25</v>
      </c>
      <c r="D44" s="10">
        <f>+D45+D50</f>
        <v>212971022</v>
      </c>
      <c r="E44" s="10">
        <f t="shared" ref="E44:N44" si="5">+E45+E50</f>
        <v>0</v>
      </c>
      <c r="F44" s="10">
        <f t="shared" si="5"/>
        <v>27816457.800000001</v>
      </c>
      <c r="G44" s="10">
        <f t="shared" si="5"/>
        <v>6553654.0599999996</v>
      </c>
      <c r="H44" s="10">
        <f t="shared" si="5"/>
        <v>17343202.100000001</v>
      </c>
      <c r="I44" s="10">
        <f t="shared" si="5"/>
        <v>12712209.18</v>
      </c>
      <c r="J44" s="10">
        <f t="shared" si="5"/>
        <v>28124937.670000002</v>
      </c>
      <c r="K44" s="10">
        <f t="shared" si="5"/>
        <v>12882558.76</v>
      </c>
      <c r="L44" s="10">
        <f t="shared" si="5"/>
        <v>16736608.74</v>
      </c>
      <c r="M44" s="10">
        <f t="shared" si="5"/>
        <v>17669450.890000001</v>
      </c>
      <c r="N44" s="10">
        <f t="shared" si="5"/>
        <v>14642716.07</v>
      </c>
      <c r="O44" s="25">
        <f t="shared" si="3"/>
        <v>154481795.26999998</v>
      </c>
      <c r="P44" s="7"/>
      <c r="Q44" s="7"/>
    </row>
    <row r="45" spans="3:17" ht="33" x14ac:dyDescent="0.3">
      <c r="C45" s="26" t="s">
        <v>26</v>
      </c>
      <c r="D45" s="11">
        <v>212471022</v>
      </c>
      <c r="E45" s="11"/>
      <c r="F45" s="11">
        <v>27816457.800000001</v>
      </c>
      <c r="G45" s="11">
        <v>6553654.0599999996</v>
      </c>
      <c r="H45" s="11">
        <v>17343202.100000001</v>
      </c>
      <c r="I45" s="11">
        <v>12712209.18</v>
      </c>
      <c r="J45" s="11">
        <v>28124937.670000002</v>
      </c>
      <c r="K45" s="11">
        <v>12882558.76</v>
      </c>
      <c r="L45" s="11">
        <v>16736608.74</v>
      </c>
      <c r="M45" s="11">
        <v>17669450.890000001</v>
      </c>
      <c r="N45" s="11">
        <v>14642716.07</v>
      </c>
      <c r="O45" s="25">
        <f t="shared" si="3"/>
        <v>154481795.26999998</v>
      </c>
      <c r="P45" s="7"/>
      <c r="Q45" s="7"/>
    </row>
    <row r="46" spans="3:17" ht="49.5" x14ac:dyDescent="0.3">
      <c r="C46" s="26" t="s">
        <v>39</v>
      </c>
      <c r="D46" s="11">
        <v>0</v>
      </c>
      <c r="E46" s="12"/>
      <c r="F46" s="12"/>
      <c r="G46" s="12"/>
      <c r="H46" s="12"/>
      <c r="I46" s="12"/>
      <c r="J46" s="12"/>
      <c r="K46" s="12">
        <v>0</v>
      </c>
      <c r="L46" s="12"/>
      <c r="M46" s="12">
        <v>0</v>
      </c>
      <c r="N46" s="12"/>
      <c r="O46" s="25">
        <f t="shared" si="3"/>
        <v>0</v>
      </c>
      <c r="P46" s="7"/>
      <c r="Q46" s="7"/>
    </row>
    <row r="47" spans="3:17" ht="49.5" x14ac:dyDescent="0.3">
      <c r="C47" s="26" t="s">
        <v>40</v>
      </c>
      <c r="D47" s="11">
        <v>0</v>
      </c>
      <c r="E47" s="12"/>
      <c r="F47" s="12"/>
      <c r="G47" s="12"/>
      <c r="H47" s="12"/>
      <c r="I47" s="12"/>
      <c r="J47" s="12"/>
      <c r="K47" s="12">
        <v>0</v>
      </c>
      <c r="L47" s="12"/>
      <c r="M47" s="12">
        <v>0</v>
      </c>
      <c r="N47" s="12"/>
      <c r="O47" s="25">
        <f t="shared" si="3"/>
        <v>0</v>
      </c>
      <c r="P47" s="7"/>
      <c r="Q47" s="7"/>
    </row>
    <row r="48" spans="3:17" ht="49.5" x14ac:dyDescent="0.3">
      <c r="C48" s="26" t="s">
        <v>41</v>
      </c>
      <c r="D48" s="11">
        <v>0</v>
      </c>
      <c r="E48" s="12"/>
      <c r="F48" s="12"/>
      <c r="G48" s="12"/>
      <c r="H48" s="12"/>
      <c r="I48" s="12"/>
      <c r="J48" s="12"/>
      <c r="K48" s="12">
        <v>0</v>
      </c>
      <c r="L48" s="12"/>
      <c r="M48" s="12">
        <v>0</v>
      </c>
      <c r="N48" s="12"/>
      <c r="O48" s="25">
        <f t="shared" si="3"/>
        <v>0</v>
      </c>
      <c r="P48" s="7"/>
      <c r="Q48" s="7"/>
    </row>
    <row r="49" spans="3:17" ht="49.5" x14ac:dyDescent="0.3">
      <c r="C49" s="26" t="s">
        <v>42</v>
      </c>
      <c r="D49" s="11">
        <v>0</v>
      </c>
      <c r="E49" s="12"/>
      <c r="F49" s="12"/>
      <c r="G49" s="12"/>
      <c r="H49" s="12"/>
      <c r="I49" s="12"/>
      <c r="J49" s="12"/>
      <c r="K49" s="12">
        <v>0</v>
      </c>
      <c r="L49" s="12"/>
      <c r="M49" s="12">
        <v>0</v>
      </c>
      <c r="N49" s="12"/>
      <c r="O49" s="25">
        <f t="shared" si="3"/>
        <v>0</v>
      </c>
      <c r="P49" s="7"/>
      <c r="Q49" s="7"/>
    </row>
    <row r="50" spans="3:17" ht="33" x14ac:dyDescent="0.3">
      <c r="C50" s="26" t="s">
        <v>27</v>
      </c>
      <c r="D50" s="11">
        <v>500000</v>
      </c>
      <c r="E50" s="12"/>
      <c r="F50" s="12"/>
      <c r="G50" s="12"/>
      <c r="H50" s="12"/>
      <c r="I50" s="12"/>
      <c r="J50" s="12"/>
      <c r="K50" s="12">
        <v>0</v>
      </c>
      <c r="L50" s="12"/>
      <c r="M50" s="12">
        <v>0</v>
      </c>
      <c r="N50" s="12"/>
      <c r="O50" s="25">
        <f t="shared" si="3"/>
        <v>0</v>
      </c>
      <c r="P50" s="7"/>
      <c r="Q50" s="7"/>
    </row>
    <row r="51" spans="3:17" ht="49.5" x14ac:dyDescent="0.3">
      <c r="C51" s="26" t="s">
        <v>43</v>
      </c>
      <c r="D51" s="16"/>
      <c r="E51" s="12"/>
      <c r="F51" s="12"/>
      <c r="G51" s="12"/>
      <c r="H51" s="12"/>
      <c r="I51" s="12"/>
      <c r="J51" s="12"/>
      <c r="K51" s="12">
        <v>0</v>
      </c>
      <c r="L51" s="12"/>
      <c r="M51" s="12">
        <v>0</v>
      </c>
      <c r="N51" s="12"/>
      <c r="O51" s="25">
        <f t="shared" si="3"/>
        <v>0</v>
      </c>
      <c r="P51" s="7"/>
      <c r="Q51" s="7"/>
    </row>
    <row r="52" spans="3:17" x14ac:dyDescent="0.3">
      <c r="C52" s="24" t="s">
        <v>44</v>
      </c>
      <c r="D52" s="11"/>
      <c r="E52" s="12"/>
      <c r="F52" s="12"/>
      <c r="G52" s="12"/>
      <c r="H52" s="12"/>
      <c r="I52" s="12"/>
      <c r="J52" s="12"/>
      <c r="K52" s="12">
        <v>0</v>
      </c>
      <c r="L52" s="12"/>
      <c r="M52" s="12">
        <v>0</v>
      </c>
      <c r="N52" s="12"/>
      <c r="O52" s="25">
        <f t="shared" si="3"/>
        <v>0</v>
      </c>
      <c r="P52" s="7"/>
      <c r="Q52" s="7"/>
    </row>
    <row r="53" spans="3:17" ht="33" x14ac:dyDescent="0.3">
      <c r="C53" s="26" t="s">
        <v>45</v>
      </c>
      <c r="D53" s="11"/>
      <c r="E53" s="12"/>
      <c r="F53" s="12"/>
      <c r="G53" s="12"/>
      <c r="H53" s="12"/>
      <c r="I53" s="12"/>
      <c r="J53" s="12"/>
      <c r="K53" s="12">
        <v>0</v>
      </c>
      <c r="L53" s="12"/>
      <c r="M53" s="12">
        <v>0</v>
      </c>
      <c r="N53" s="12"/>
      <c r="O53" s="25">
        <f t="shared" si="3"/>
        <v>0</v>
      </c>
      <c r="P53" s="7"/>
      <c r="Q53" s="7"/>
    </row>
    <row r="54" spans="3:17" ht="49.5" x14ac:dyDescent="0.3">
      <c r="C54" s="26" t="s">
        <v>46</v>
      </c>
      <c r="D54" s="11"/>
      <c r="E54" s="12"/>
      <c r="F54" s="12"/>
      <c r="G54" s="12"/>
      <c r="H54" s="12"/>
      <c r="I54" s="12"/>
      <c r="J54" s="12"/>
      <c r="K54" s="12">
        <v>0</v>
      </c>
      <c r="L54" s="12"/>
      <c r="M54" s="12">
        <v>0</v>
      </c>
      <c r="N54" s="12"/>
      <c r="O54" s="25">
        <f t="shared" si="3"/>
        <v>0</v>
      </c>
      <c r="P54" s="7"/>
      <c r="Q54" s="7"/>
    </row>
    <row r="55" spans="3:17" ht="49.5" x14ac:dyDescent="0.3">
      <c r="C55" s="26" t="s">
        <v>47</v>
      </c>
      <c r="D55" s="11"/>
      <c r="E55" s="12"/>
      <c r="F55" s="12"/>
      <c r="G55" s="12"/>
      <c r="H55" s="12"/>
      <c r="I55" s="12"/>
      <c r="J55" s="12"/>
      <c r="K55" s="12">
        <v>0</v>
      </c>
      <c r="L55" s="12"/>
      <c r="M55" s="12">
        <v>0</v>
      </c>
      <c r="N55" s="12"/>
      <c r="O55" s="25">
        <f t="shared" si="3"/>
        <v>0</v>
      </c>
      <c r="P55" s="7"/>
      <c r="Q55" s="7"/>
    </row>
    <row r="56" spans="3:17" ht="49.5" x14ac:dyDescent="0.3">
      <c r="C56" s="26" t="s">
        <v>48</v>
      </c>
      <c r="D56" s="11"/>
      <c r="E56" s="12"/>
      <c r="F56" s="12"/>
      <c r="G56" s="12"/>
      <c r="H56" s="12"/>
      <c r="I56" s="12"/>
      <c r="J56" s="12"/>
      <c r="K56" s="12">
        <v>0</v>
      </c>
      <c r="L56" s="12"/>
      <c r="M56" s="12">
        <v>0</v>
      </c>
      <c r="N56" s="12"/>
      <c r="O56" s="25">
        <f t="shared" si="3"/>
        <v>0</v>
      </c>
      <c r="P56" s="7"/>
      <c r="Q56" s="7"/>
    </row>
    <row r="57" spans="3:17" ht="49.5" x14ac:dyDescent="0.3">
      <c r="C57" s="26" t="s">
        <v>49</v>
      </c>
      <c r="D57" s="11"/>
      <c r="E57" s="12"/>
      <c r="F57" s="12"/>
      <c r="G57" s="12"/>
      <c r="H57" s="12"/>
      <c r="I57" s="12"/>
      <c r="J57" s="12"/>
      <c r="K57" s="12">
        <v>0</v>
      </c>
      <c r="L57" s="12"/>
      <c r="M57" s="12">
        <v>0</v>
      </c>
      <c r="N57" s="12"/>
      <c r="O57" s="25">
        <f t="shared" si="3"/>
        <v>0</v>
      </c>
      <c r="P57" s="7"/>
      <c r="Q57" s="7"/>
    </row>
    <row r="58" spans="3:17" ht="33" x14ac:dyDescent="0.3">
      <c r="C58" s="26" t="s">
        <v>50</v>
      </c>
      <c r="D58" s="11"/>
      <c r="E58" s="12"/>
      <c r="F58" s="12"/>
      <c r="G58" s="12"/>
      <c r="H58" s="12"/>
      <c r="I58" s="12"/>
      <c r="J58" s="12"/>
      <c r="K58" s="12">
        <v>0</v>
      </c>
      <c r="L58" s="12"/>
      <c r="M58" s="12">
        <v>0</v>
      </c>
      <c r="N58" s="12"/>
      <c r="O58" s="25">
        <f t="shared" si="3"/>
        <v>0</v>
      </c>
      <c r="P58" s="7"/>
      <c r="Q58" s="7"/>
    </row>
    <row r="59" spans="3:17" ht="49.5" x14ac:dyDescent="0.3">
      <c r="C59" s="26" t="s">
        <v>51</v>
      </c>
      <c r="D59" s="10"/>
      <c r="E59" s="12"/>
      <c r="F59" s="12"/>
      <c r="G59" s="12"/>
      <c r="H59" s="12"/>
      <c r="I59" s="12"/>
      <c r="J59" s="12"/>
      <c r="K59" s="12">
        <v>0</v>
      </c>
      <c r="L59" s="12"/>
      <c r="M59" s="12">
        <v>0</v>
      </c>
      <c r="N59" s="12"/>
      <c r="O59" s="25">
        <f t="shared" si="3"/>
        <v>0</v>
      </c>
      <c r="P59" s="7"/>
      <c r="Q59" s="7"/>
    </row>
    <row r="60" spans="3:17" ht="30" x14ac:dyDescent="0.3">
      <c r="C60" s="24" t="s">
        <v>28</v>
      </c>
      <c r="D60" s="10">
        <f>+D61+D62+D63+D64+D65+D66+D68</f>
        <v>13637674</v>
      </c>
      <c r="E60" s="15"/>
      <c r="F60" s="15"/>
      <c r="G60" s="15"/>
      <c r="H60" s="15">
        <f>+H66</f>
        <v>71607.600000000006</v>
      </c>
      <c r="I60" s="15">
        <f>+I66</f>
        <v>0</v>
      </c>
      <c r="J60" s="15">
        <v>0</v>
      </c>
      <c r="K60" s="15">
        <f>+K65</f>
        <v>303000</v>
      </c>
      <c r="L60" s="15">
        <f>+L65+L68</f>
        <v>202469.12</v>
      </c>
      <c r="M60" s="15">
        <f>+M65+M68+M62+M64</f>
        <v>4396112.08</v>
      </c>
      <c r="N60" s="15">
        <f>+N65+N68+N62+N64</f>
        <v>17204.400000000001</v>
      </c>
      <c r="O60" s="25">
        <f t="shared" si="3"/>
        <v>4990393.2</v>
      </c>
      <c r="P60" s="7"/>
      <c r="Q60" s="7"/>
    </row>
    <row r="61" spans="3:17" x14ac:dyDescent="0.3">
      <c r="C61" s="26" t="s">
        <v>29</v>
      </c>
      <c r="D61" s="11">
        <v>800000</v>
      </c>
      <c r="E61" s="12"/>
      <c r="F61" s="12"/>
      <c r="G61" s="12"/>
      <c r="H61" s="12"/>
      <c r="I61" s="12"/>
      <c r="J61" s="12"/>
      <c r="K61" s="12">
        <v>0</v>
      </c>
      <c r="L61" s="12"/>
      <c r="M61" s="12"/>
      <c r="N61" s="12">
        <v>0</v>
      </c>
      <c r="O61" s="25">
        <f t="shared" si="3"/>
        <v>0</v>
      </c>
      <c r="P61" s="7"/>
      <c r="Q61" s="7"/>
    </row>
    <row r="62" spans="3:17" ht="33" x14ac:dyDescent="0.3">
      <c r="C62" s="26" t="s">
        <v>30</v>
      </c>
      <c r="D62" s="11">
        <v>350000</v>
      </c>
      <c r="E62" s="12"/>
      <c r="F62" s="12"/>
      <c r="G62" s="12"/>
      <c r="H62" s="12"/>
      <c r="I62" s="12"/>
      <c r="J62" s="12"/>
      <c r="K62" s="12">
        <v>0</v>
      </c>
      <c r="L62" s="12"/>
      <c r="M62" s="12">
        <v>1983987.08</v>
      </c>
      <c r="N62" s="12">
        <v>0</v>
      </c>
      <c r="O62" s="25">
        <f t="shared" si="3"/>
        <v>1983987.08</v>
      </c>
      <c r="P62" s="7"/>
      <c r="Q62" s="7"/>
    </row>
    <row r="63" spans="3:17" ht="33" x14ac:dyDescent="0.3">
      <c r="C63" s="26" t="s">
        <v>31</v>
      </c>
      <c r="D63" s="11">
        <v>172874</v>
      </c>
      <c r="E63" s="12"/>
      <c r="F63" s="12"/>
      <c r="G63" s="12"/>
      <c r="H63" s="12"/>
      <c r="I63" s="12"/>
      <c r="J63" s="12"/>
      <c r="K63" s="12">
        <v>0</v>
      </c>
      <c r="L63" s="12"/>
      <c r="M63" s="12">
        <v>0</v>
      </c>
      <c r="N63" s="12">
        <v>0</v>
      </c>
      <c r="O63" s="25">
        <f t="shared" si="3"/>
        <v>0</v>
      </c>
      <c r="P63" s="7"/>
      <c r="Q63" s="7"/>
    </row>
    <row r="64" spans="3:17" ht="49.5" x14ac:dyDescent="0.3">
      <c r="C64" s="26" t="s">
        <v>32</v>
      </c>
      <c r="D64" s="11">
        <v>11504800</v>
      </c>
      <c r="E64" s="12"/>
      <c r="F64" s="12"/>
      <c r="G64" s="12"/>
      <c r="H64" s="12"/>
      <c r="I64" s="12"/>
      <c r="J64" s="12"/>
      <c r="K64" s="12">
        <v>0</v>
      </c>
      <c r="L64" s="12"/>
      <c r="M64" s="12">
        <v>2412125</v>
      </c>
      <c r="N64" s="12">
        <v>0</v>
      </c>
      <c r="O64" s="25">
        <f t="shared" si="3"/>
        <v>2412125</v>
      </c>
      <c r="P64" s="7"/>
      <c r="Q64" s="7"/>
    </row>
    <row r="65" spans="3:17" ht="33" x14ac:dyDescent="0.3">
      <c r="C65" s="26" t="s">
        <v>33</v>
      </c>
      <c r="D65" s="11">
        <v>450000</v>
      </c>
      <c r="E65" s="12"/>
      <c r="F65" s="12"/>
      <c r="G65" s="12"/>
      <c r="H65" s="12"/>
      <c r="I65" s="12"/>
      <c r="J65" s="12"/>
      <c r="K65" s="12">
        <v>303000</v>
      </c>
      <c r="L65" s="12"/>
      <c r="M65" s="12">
        <v>0</v>
      </c>
      <c r="N65" s="12">
        <v>17204.400000000001</v>
      </c>
      <c r="O65" s="25">
        <f t="shared" si="3"/>
        <v>320204.40000000002</v>
      </c>
      <c r="P65" s="7"/>
      <c r="Q65" s="7"/>
    </row>
    <row r="66" spans="3:17" ht="33" x14ac:dyDescent="0.3">
      <c r="C66" s="26" t="s">
        <v>52</v>
      </c>
      <c r="D66" s="11">
        <v>50000</v>
      </c>
      <c r="E66" s="12"/>
      <c r="F66" s="12"/>
      <c r="G66" s="12"/>
      <c r="H66" s="12">
        <v>71607.600000000006</v>
      </c>
      <c r="I66" s="12"/>
      <c r="J66" s="12"/>
      <c r="K66" s="12"/>
      <c r="L66" s="12"/>
      <c r="M66" s="12">
        <v>0</v>
      </c>
      <c r="N66" s="12"/>
      <c r="O66" s="25">
        <f t="shared" si="3"/>
        <v>71607.600000000006</v>
      </c>
      <c r="P66" s="7"/>
      <c r="Q66" s="7"/>
    </row>
    <row r="67" spans="3:17" ht="33" x14ac:dyDescent="0.3">
      <c r="C67" s="26" t="s">
        <v>53</v>
      </c>
      <c r="D67" s="11">
        <v>0</v>
      </c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25">
        <f t="shared" si="3"/>
        <v>0</v>
      </c>
      <c r="P67" s="7"/>
      <c r="Q67" s="7"/>
    </row>
    <row r="68" spans="3:17" x14ac:dyDescent="0.3">
      <c r="C68" s="26" t="s">
        <v>34</v>
      </c>
      <c r="D68" s="11">
        <v>310000</v>
      </c>
      <c r="E68" s="12"/>
      <c r="F68" s="12"/>
      <c r="G68" s="12"/>
      <c r="H68" s="12"/>
      <c r="I68" s="12"/>
      <c r="J68" s="12"/>
      <c r="K68" s="12"/>
      <c r="L68" s="12">
        <v>202469.12</v>
      </c>
      <c r="M68" s="12"/>
      <c r="N68" s="12"/>
      <c r="O68" s="25">
        <f t="shared" si="3"/>
        <v>202469.12</v>
      </c>
      <c r="P68" s="7"/>
      <c r="Q68" s="7"/>
    </row>
    <row r="69" spans="3:17" ht="49.5" x14ac:dyDescent="0.3">
      <c r="C69" s="26" t="s">
        <v>54</v>
      </c>
      <c r="D69" s="10">
        <v>0</v>
      </c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25">
        <f t="shared" si="3"/>
        <v>0</v>
      </c>
      <c r="P69" s="7"/>
      <c r="Q69" s="7"/>
    </row>
    <row r="70" spans="3:17" x14ac:dyDescent="0.3">
      <c r="C70" s="24" t="s">
        <v>55</v>
      </c>
      <c r="D70" s="10">
        <v>500000</v>
      </c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25">
        <f t="shared" si="3"/>
        <v>0</v>
      </c>
      <c r="P70" s="7"/>
      <c r="Q70" s="7"/>
    </row>
    <row r="71" spans="3:17" x14ac:dyDescent="0.3">
      <c r="C71" s="26" t="s">
        <v>56</v>
      </c>
      <c r="D71" s="11">
        <v>500000</v>
      </c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25">
        <f t="shared" si="3"/>
        <v>0</v>
      </c>
      <c r="P71" s="7"/>
      <c r="Q71" s="7"/>
    </row>
    <row r="72" spans="3:17" x14ac:dyDescent="0.3">
      <c r="C72" s="26" t="s">
        <v>57</v>
      </c>
      <c r="D72" s="11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25">
        <f t="shared" si="3"/>
        <v>0</v>
      </c>
      <c r="P72" s="7"/>
      <c r="Q72" s="7"/>
    </row>
    <row r="73" spans="3:17" ht="33" x14ac:dyDescent="0.3">
      <c r="C73" s="26" t="s">
        <v>58</v>
      </c>
      <c r="D73" s="11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25">
        <f t="shared" si="3"/>
        <v>0</v>
      </c>
      <c r="P73" s="7"/>
      <c r="Q73" s="7"/>
    </row>
    <row r="74" spans="3:17" ht="66" x14ac:dyDescent="0.3">
      <c r="C74" s="26" t="s">
        <v>59</v>
      </c>
      <c r="D74" s="11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25">
        <f t="shared" si="3"/>
        <v>0</v>
      </c>
      <c r="P74" s="7"/>
      <c r="Q74" s="7"/>
    </row>
    <row r="75" spans="3:17" ht="45" x14ac:dyDescent="0.3">
      <c r="C75" s="24" t="s">
        <v>60</v>
      </c>
      <c r="D75" s="16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25">
        <f t="shared" si="3"/>
        <v>0</v>
      </c>
      <c r="P75" s="7"/>
      <c r="Q75" s="7"/>
    </row>
    <row r="76" spans="3:17" x14ac:dyDescent="0.3">
      <c r="C76" s="26" t="s">
        <v>61</v>
      </c>
      <c r="D76" s="11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25">
        <f t="shared" si="3"/>
        <v>0</v>
      </c>
      <c r="P76" s="7"/>
      <c r="Q76" s="7"/>
    </row>
    <row r="77" spans="3:17" ht="49.5" x14ac:dyDescent="0.3">
      <c r="C77" s="26" t="s">
        <v>62</v>
      </c>
      <c r="D77" s="11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25">
        <f t="shared" si="3"/>
        <v>0</v>
      </c>
      <c r="P77" s="7"/>
      <c r="Q77" s="7"/>
    </row>
    <row r="78" spans="3:17" x14ac:dyDescent="0.3">
      <c r="C78" s="24" t="s">
        <v>63</v>
      </c>
      <c r="D78" s="11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25">
        <f t="shared" si="3"/>
        <v>0</v>
      </c>
      <c r="P78" s="7"/>
      <c r="Q78" s="7"/>
    </row>
    <row r="79" spans="3:17" ht="33" x14ac:dyDescent="0.3">
      <c r="C79" s="26" t="s">
        <v>64</v>
      </c>
      <c r="D79" s="11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25">
        <f t="shared" si="3"/>
        <v>0</v>
      </c>
      <c r="P79" s="7"/>
      <c r="Q79" s="7"/>
    </row>
    <row r="80" spans="3:17" ht="33" x14ac:dyDescent="0.3">
      <c r="C80" s="26" t="s">
        <v>65</v>
      </c>
      <c r="D80" s="11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25">
        <f t="shared" si="3"/>
        <v>0</v>
      </c>
      <c r="P80" s="7"/>
      <c r="Q80" s="7"/>
    </row>
    <row r="81" spans="3:17" ht="49.5" x14ac:dyDescent="0.3">
      <c r="C81" s="26" t="s">
        <v>66</v>
      </c>
      <c r="D81" s="11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25">
        <f t="shared" si="3"/>
        <v>0</v>
      </c>
      <c r="P81" s="7"/>
      <c r="Q81" s="7"/>
    </row>
    <row r="82" spans="3:17" x14ac:dyDescent="0.3">
      <c r="C82" s="27" t="s">
        <v>35</v>
      </c>
      <c r="D82" s="17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25">
        <f t="shared" ref="O82:O94" si="6">SUM(E82:N82)</f>
        <v>0</v>
      </c>
      <c r="P82" s="7"/>
      <c r="Q82" s="7"/>
    </row>
    <row r="83" spans="3:17" x14ac:dyDescent="0.3">
      <c r="C83" s="28"/>
      <c r="D83" s="18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25">
        <f t="shared" si="6"/>
        <v>0</v>
      </c>
      <c r="P83" s="7"/>
      <c r="Q83" s="7"/>
    </row>
    <row r="84" spans="3:17" x14ac:dyDescent="0.3">
      <c r="C84" s="24" t="s">
        <v>67</v>
      </c>
      <c r="D84" s="16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25">
        <f t="shared" si="6"/>
        <v>0</v>
      </c>
      <c r="P84" s="7"/>
      <c r="Q84" s="7"/>
    </row>
    <row r="85" spans="3:17" ht="30" x14ac:dyDescent="0.3">
      <c r="C85" s="24" t="s">
        <v>68</v>
      </c>
      <c r="D85" s="16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25">
        <f t="shared" si="6"/>
        <v>0</v>
      </c>
      <c r="P85" s="7"/>
      <c r="Q85" s="7"/>
    </row>
    <row r="86" spans="3:17" ht="33" x14ac:dyDescent="0.3">
      <c r="C86" s="26" t="s">
        <v>69</v>
      </c>
      <c r="D86" s="11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25">
        <f t="shared" si="6"/>
        <v>0</v>
      </c>
      <c r="P86" s="7"/>
      <c r="Q86" s="7"/>
    </row>
    <row r="87" spans="3:17" ht="33" x14ac:dyDescent="0.3">
      <c r="C87" s="26" t="s">
        <v>70</v>
      </c>
      <c r="D87" s="11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25">
        <f t="shared" si="6"/>
        <v>0</v>
      </c>
      <c r="P87" s="7"/>
      <c r="Q87" s="7"/>
    </row>
    <row r="88" spans="3:17" x14ac:dyDescent="0.3">
      <c r="C88" s="24" t="s">
        <v>71</v>
      </c>
      <c r="D88" s="16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25">
        <f t="shared" si="6"/>
        <v>0</v>
      </c>
      <c r="P88" s="7"/>
      <c r="Q88" s="7"/>
    </row>
    <row r="89" spans="3:17" ht="33" x14ac:dyDescent="0.3">
      <c r="C89" s="26" t="s">
        <v>72</v>
      </c>
      <c r="D89" s="11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25">
        <f t="shared" si="6"/>
        <v>0</v>
      </c>
      <c r="P89" s="7"/>
      <c r="Q89" s="7"/>
    </row>
    <row r="90" spans="3:17" ht="33" x14ac:dyDescent="0.3">
      <c r="C90" s="26" t="s">
        <v>73</v>
      </c>
      <c r="D90" s="11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25">
        <f t="shared" si="6"/>
        <v>0</v>
      </c>
      <c r="P90" s="7"/>
      <c r="Q90" s="7"/>
    </row>
    <row r="91" spans="3:17" ht="30" x14ac:dyDescent="0.3">
      <c r="C91" s="24" t="s">
        <v>74</v>
      </c>
      <c r="D91" s="16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25">
        <f t="shared" si="6"/>
        <v>0</v>
      </c>
      <c r="P91" s="7"/>
      <c r="Q91" s="7"/>
    </row>
    <row r="92" spans="3:17" ht="33" x14ac:dyDescent="0.3">
      <c r="C92" s="26" t="s">
        <v>75</v>
      </c>
      <c r="D92" s="11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25">
        <f t="shared" si="6"/>
        <v>0</v>
      </c>
      <c r="P92" s="7"/>
      <c r="Q92" s="7"/>
    </row>
    <row r="93" spans="3:17" ht="30" x14ac:dyDescent="0.3">
      <c r="C93" s="27" t="s">
        <v>76</v>
      </c>
      <c r="D93" s="17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25">
        <f t="shared" si="6"/>
        <v>0</v>
      </c>
      <c r="P93" s="7"/>
      <c r="Q93" s="7"/>
    </row>
    <row r="94" spans="3:17" x14ac:dyDescent="0.3">
      <c r="C94" s="29"/>
      <c r="D94" s="19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5">
        <f t="shared" si="6"/>
        <v>0</v>
      </c>
      <c r="P94" s="7"/>
      <c r="Q94" s="7"/>
    </row>
    <row r="95" spans="3:17" ht="33.75" thickBot="1" x14ac:dyDescent="0.35">
      <c r="C95" s="30" t="s">
        <v>77</v>
      </c>
      <c r="D95" s="31">
        <f>+D18+D24+D34+D44+D60+D70</f>
        <v>695776982</v>
      </c>
      <c r="E95" s="31">
        <f t="shared" ref="E95:J95" si="7">+E18+E24+E34+E44+E60</f>
        <v>22709720.07</v>
      </c>
      <c r="F95" s="31">
        <f t="shared" si="7"/>
        <v>51759591.150000006</v>
      </c>
      <c r="G95" s="31">
        <f t="shared" si="7"/>
        <v>33345136.940000001</v>
      </c>
      <c r="H95" s="31">
        <f t="shared" si="7"/>
        <v>43947413.789999999</v>
      </c>
      <c r="I95" s="31">
        <f t="shared" si="7"/>
        <v>49565163.370000005</v>
      </c>
      <c r="J95" s="31">
        <f t="shared" si="7"/>
        <v>56318568.890000001</v>
      </c>
      <c r="K95" s="31">
        <f>+K18+K24+K34+K44+K60</f>
        <v>43579182.219999999</v>
      </c>
      <c r="L95" s="31">
        <f>+L18+L24+L34+L44+L60</f>
        <v>48186566.18</v>
      </c>
      <c r="M95" s="31">
        <f>+M18+M24+M34+M44+M60</f>
        <v>58238086.989999995</v>
      </c>
      <c r="N95" s="31">
        <f>+N18+N24+N34+N44+N60</f>
        <v>52197018.539999999</v>
      </c>
      <c r="O95" s="32">
        <f>SUM(E95:N95)</f>
        <v>459846448.13999999</v>
      </c>
      <c r="P95" s="4"/>
      <c r="Q95" s="7"/>
    </row>
    <row r="96" spans="3:17" x14ac:dyDescent="0.3">
      <c r="E96" s="4"/>
      <c r="F96" s="4"/>
      <c r="G96" s="4"/>
      <c r="H96" s="4"/>
      <c r="I96" s="4"/>
      <c r="J96" s="4"/>
      <c r="K96" s="4"/>
      <c r="L96" s="4"/>
      <c r="M96" s="4"/>
      <c r="N96" s="4"/>
      <c r="O96" s="5"/>
    </row>
    <row r="97" spans="3:15" x14ac:dyDescent="0.3">
      <c r="E97" s="4"/>
      <c r="F97" s="4"/>
      <c r="G97" s="4"/>
      <c r="H97" s="4"/>
      <c r="I97" s="4"/>
      <c r="J97" s="4"/>
      <c r="K97" s="4"/>
      <c r="L97" s="4"/>
      <c r="M97" s="4"/>
      <c r="N97" s="4"/>
      <c r="O97" s="5"/>
    </row>
    <row r="98" spans="3:15" x14ac:dyDescent="0.3">
      <c r="E98" s="4"/>
      <c r="F98" s="4"/>
      <c r="G98" s="4"/>
      <c r="H98" s="4"/>
      <c r="I98" s="4"/>
      <c r="J98" s="4"/>
      <c r="K98" s="4"/>
      <c r="L98" s="4"/>
      <c r="M98" s="4"/>
      <c r="N98" s="4"/>
      <c r="O98" s="5"/>
    </row>
    <row r="99" spans="3:15" x14ac:dyDescent="0.3">
      <c r="E99" s="4"/>
      <c r="F99" s="4"/>
      <c r="G99" s="4"/>
      <c r="H99" s="4"/>
      <c r="I99" s="4"/>
      <c r="J99" s="4"/>
      <c r="K99" s="4"/>
      <c r="L99" s="4"/>
      <c r="M99" s="4"/>
      <c r="N99" s="4"/>
      <c r="O99" s="5"/>
    </row>
    <row r="100" spans="3:15" x14ac:dyDescent="0.3"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5"/>
    </row>
    <row r="102" spans="3:15" x14ac:dyDescent="0.3">
      <c r="O102" s="7"/>
    </row>
    <row r="103" spans="3:15" x14ac:dyDescent="0.3"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</row>
    <row r="104" spans="3:15" x14ac:dyDescent="0.3"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</row>
  </sheetData>
  <mergeCells count="5">
    <mergeCell ref="C8:D8"/>
    <mergeCell ref="C9:O9"/>
    <mergeCell ref="C10:O10"/>
    <mergeCell ref="C11:O11"/>
    <mergeCell ref="C12:O12"/>
  </mergeCells>
  <pageMargins left="0.27559055118110237" right="0.17" top="0.15748031496062992" bottom="0.38" header="0.15748031496062992" footer="0.31496062992125984"/>
  <pageSetup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9FBC1-5F39-49E7-968A-F0C702C4D177}">
  <dimension ref="C8:AB108"/>
  <sheetViews>
    <sheetView tabSelected="1" topLeftCell="D100" workbookViewId="0">
      <selection activeCell="M105" sqref="M105"/>
    </sheetView>
  </sheetViews>
  <sheetFormatPr baseColWidth="10" defaultColWidth="9.140625" defaultRowHeight="16.5" x14ac:dyDescent="0.3"/>
  <cols>
    <col min="1" max="1" width="0.7109375" style="2" customWidth="1"/>
    <col min="2" max="2" width="9.140625" style="2"/>
    <col min="3" max="3" width="41.7109375" style="2" customWidth="1"/>
    <col min="4" max="4" width="16.5703125" style="2" bestFit="1" customWidth="1"/>
    <col min="5" max="5" width="15.85546875" style="2" customWidth="1"/>
    <col min="6" max="6" width="16.28515625" style="2" customWidth="1"/>
    <col min="7" max="7" width="15.42578125" style="2" customWidth="1"/>
    <col min="8" max="8" width="15.5703125" style="2" customWidth="1"/>
    <col min="9" max="9" width="16.5703125" style="2" customWidth="1"/>
    <col min="10" max="10" width="15.28515625" style="2" customWidth="1"/>
    <col min="11" max="11" width="16.5703125" style="2" customWidth="1"/>
    <col min="12" max="12" width="16" style="2" customWidth="1"/>
    <col min="13" max="13" width="15.5703125" style="2" customWidth="1"/>
    <col min="14" max="14" width="15.42578125" style="2" customWidth="1"/>
    <col min="15" max="15" width="19.7109375" style="2" customWidth="1"/>
    <col min="16" max="16" width="16.5703125" style="2" customWidth="1"/>
    <col min="17" max="17" width="21" style="2" customWidth="1"/>
    <col min="18" max="19" width="6" style="2" bestFit="1" customWidth="1"/>
    <col min="20" max="25" width="6.140625" style="2" bestFit="1" customWidth="1"/>
    <col min="26" max="27" width="7" style="2" bestFit="1" customWidth="1"/>
    <col min="28" max="16384" width="9.140625" style="2"/>
  </cols>
  <sheetData>
    <row r="8" spans="3:27" ht="18.75" x14ac:dyDescent="0.3">
      <c r="C8" s="36"/>
      <c r="D8" s="36"/>
      <c r="E8" s="1"/>
      <c r="F8" s="1"/>
      <c r="G8" s="1"/>
      <c r="H8" s="1"/>
      <c r="I8" s="1"/>
      <c r="J8" s="1"/>
      <c r="K8" s="1"/>
      <c r="L8" s="1"/>
      <c r="M8" s="1"/>
      <c r="N8" s="1"/>
      <c r="P8" s="33" t="s">
        <v>78</v>
      </c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</row>
    <row r="9" spans="3:27" ht="18.75" customHeight="1" x14ac:dyDescent="0.3"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5" t="s">
        <v>80</v>
      </c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</row>
    <row r="10" spans="3:27" ht="18.75" customHeight="1" x14ac:dyDescent="0.3">
      <c r="C10" s="36" t="s">
        <v>98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5" t="s">
        <v>81</v>
      </c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</row>
    <row r="11" spans="3:27" ht="15.75" customHeight="1" x14ac:dyDescent="0.3">
      <c r="C11" s="37" t="s">
        <v>84</v>
      </c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5" t="s">
        <v>79</v>
      </c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</row>
    <row r="12" spans="3:27" x14ac:dyDescent="0.3">
      <c r="C12" s="38" t="s">
        <v>87</v>
      </c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5" t="s">
        <v>82</v>
      </c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</row>
    <row r="13" spans="3:27" x14ac:dyDescent="0.3">
      <c r="G13" s="4"/>
      <c r="H13" s="4"/>
      <c r="I13" s="4"/>
      <c r="J13" s="4"/>
      <c r="K13" s="4"/>
      <c r="L13" s="4"/>
      <c r="M13" s="4"/>
      <c r="N13" s="4"/>
      <c r="P13" s="35" t="s">
        <v>83</v>
      </c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</row>
    <row r="14" spans="3:27" x14ac:dyDescent="0.3">
      <c r="P14" s="3"/>
    </row>
    <row r="15" spans="3:27" ht="17.25" thickBot="1" x14ac:dyDescent="0.35">
      <c r="P15" s="3"/>
    </row>
    <row r="16" spans="3:27" ht="33" x14ac:dyDescent="0.3">
      <c r="C16" s="21" t="s">
        <v>0</v>
      </c>
      <c r="D16" s="22" t="s">
        <v>85</v>
      </c>
      <c r="E16" s="22" t="s">
        <v>88</v>
      </c>
      <c r="F16" s="22" t="s">
        <v>89</v>
      </c>
      <c r="G16" s="22" t="s">
        <v>90</v>
      </c>
      <c r="H16" s="22" t="s">
        <v>91</v>
      </c>
      <c r="I16" s="22" t="s">
        <v>92</v>
      </c>
      <c r="J16" s="22" t="s">
        <v>93</v>
      </c>
      <c r="K16" s="22" t="s">
        <v>94</v>
      </c>
      <c r="L16" s="22" t="s">
        <v>95</v>
      </c>
      <c r="M16" s="22" t="s">
        <v>96</v>
      </c>
      <c r="N16" s="22" t="s">
        <v>97</v>
      </c>
      <c r="O16" s="23" t="s">
        <v>86</v>
      </c>
      <c r="P16" s="3"/>
      <c r="Z16" s="4"/>
      <c r="AA16" s="4"/>
    </row>
    <row r="17" spans="3:28" x14ac:dyDescent="0.3">
      <c r="C17" s="24" t="s">
        <v>1</v>
      </c>
      <c r="D17" s="9">
        <f>+D18+D24+D34+D44+D60+D70+67000000</f>
        <v>762776982</v>
      </c>
      <c r="E17" s="9">
        <f t="shared" ref="E17:N17" si="0">+E18+E24+E34+E44+E60+E70</f>
        <v>22709720.07</v>
      </c>
      <c r="F17" s="9">
        <f t="shared" si="0"/>
        <v>51759591.150000006</v>
      </c>
      <c r="G17" s="9">
        <f t="shared" si="0"/>
        <v>33345136.940000001</v>
      </c>
      <c r="H17" s="9">
        <f t="shared" si="0"/>
        <v>43947413.789999999</v>
      </c>
      <c r="I17" s="9">
        <f t="shared" si="0"/>
        <v>49565163.370000005</v>
      </c>
      <c r="J17" s="9">
        <f t="shared" si="0"/>
        <v>56318568.890000001</v>
      </c>
      <c r="K17" s="9">
        <f t="shared" si="0"/>
        <v>43579182.219999999</v>
      </c>
      <c r="L17" s="9">
        <f t="shared" si="0"/>
        <v>48186566.18</v>
      </c>
      <c r="M17" s="9">
        <f t="shared" si="0"/>
        <v>58238086.989999995</v>
      </c>
      <c r="N17" s="9">
        <f t="shared" si="0"/>
        <v>52197018.539999999</v>
      </c>
      <c r="O17" s="25">
        <f>SUM(E17:N17)</f>
        <v>459846448.13999999</v>
      </c>
      <c r="R17" s="5"/>
      <c r="T17" s="5"/>
      <c r="U17" s="5"/>
      <c r="V17" s="5"/>
      <c r="W17" s="5"/>
      <c r="X17" s="5"/>
      <c r="Y17" s="5"/>
      <c r="Z17" s="5"/>
      <c r="AA17" s="5"/>
    </row>
    <row r="18" spans="3:28" ht="30" x14ac:dyDescent="0.3">
      <c r="C18" s="24" t="s">
        <v>2</v>
      </c>
      <c r="D18" s="10">
        <f t="shared" ref="D18:N18" si="1">+D19+D20+D21+D22+D23</f>
        <v>318764251</v>
      </c>
      <c r="E18" s="10">
        <f t="shared" si="1"/>
        <v>22709720.07</v>
      </c>
      <c r="F18" s="10">
        <f t="shared" si="1"/>
        <v>22843148.32</v>
      </c>
      <c r="G18" s="10">
        <f t="shared" si="1"/>
        <v>24989386.150000002</v>
      </c>
      <c r="H18" s="10">
        <f t="shared" si="1"/>
        <v>24795386.120000001</v>
      </c>
      <c r="I18" s="10">
        <f t="shared" si="1"/>
        <v>35509834.920000002</v>
      </c>
      <c r="J18" s="10">
        <f t="shared" si="1"/>
        <v>26245074.079999998</v>
      </c>
      <c r="K18" s="10">
        <f t="shared" si="1"/>
        <v>29384917.43</v>
      </c>
      <c r="L18" s="10">
        <f t="shared" si="1"/>
        <v>29776419.879999999</v>
      </c>
      <c r="M18" s="10">
        <f t="shared" si="1"/>
        <v>31536238.459999997</v>
      </c>
      <c r="N18" s="10">
        <f t="shared" si="1"/>
        <v>32841532.559999999</v>
      </c>
      <c r="O18" s="25">
        <f t="shared" ref="O18:O81" si="2">SUM(E18:N18)</f>
        <v>280631657.99000001</v>
      </c>
      <c r="R18" s="6"/>
      <c r="AB18" s="5"/>
    </row>
    <row r="19" spans="3:28" x14ac:dyDescent="0.3">
      <c r="C19" s="26" t="s">
        <v>3</v>
      </c>
      <c r="D19" s="11">
        <v>272982556</v>
      </c>
      <c r="E19" s="12">
        <v>19322729.550000001</v>
      </c>
      <c r="F19" s="12">
        <v>19380364.079999998</v>
      </c>
      <c r="G19" s="12">
        <v>21265730.460000001</v>
      </c>
      <c r="H19" s="12">
        <v>21097459.140000001</v>
      </c>
      <c r="I19" s="12">
        <v>30396365.780000001</v>
      </c>
      <c r="J19" s="12">
        <v>22421593.469999999</v>
      </c>
      <c r="K19" s="12">
        <v>25115038.609999999</v>
      </c>
      <c r="L19" s="12">
        <v>25442666.530000001</v>
      </c>
      <c r="M19" s="12">
        <v>26950290.559999999</v>
      </c>
      <c r="N19" s="12">
        <v>28444844.390000001</v>
      </c>
      <c r="O19" s="25">
        <f t="shared" si="2"/>
        <v>239837082.56999999</v>
      </c>
      <c r="P19" s="7"/>
    </row>
    <row r="20" spans="3:28" x14ac:dyDescent="0.3">
      <c r="C20" s="26" t="s">
        <v>4</v>
      </c>
      <c r="D20" s="11">
        <v>7681435</v>
      </c>
      <c r="E20" s="12">
        <v>459391.64</v>
      </c>
      <c r="F20" s="12">
        <v>444391.64</v>
      </c>
      <c r="G20" s="12">
        <v>459391.64</v>
      </c>
      <c r="H20" s="12">
        <v>459391.64</v>
      </c>
      <c r="I20" s="12">
        <v>459391.64</v>
      </c>
      <c r="J20" s="12">
        <v>426291.06</v>
      </c>
      <c r="K20" s="12">
        <v>471291.06</v>
      </c>
      <c r="L20" s="12">
        <v>471291.06</v>
      </c>
      <c r="M20" s="12">
        <v>471291.06</v>
      </c>
      <c r="N20" s="12">
        <v>471291.06</v>
      </c>
      <c r="O20" s="25">
        <f t="shared" si="2"/>
        <v>4593413.5</v>
      </c>
      <c r="P20" s="7"/>
      <c r="Q20" s="7"/>
    </row>
    <row r="21" spans="3:28" ht="33" x14ac:dyDescent="0.3">
      <c r="C21" s="26" t="s">
        <v>36</v>
      </c>
      <c r="D21" s="11">
        <v>600000</v>
      </c>
      <c r="E21" s="12">
        <v>0</v>
      </c>
      <c r="F21" s="12">
        <v>82500</v>
      </c>
      <c r="G21" s="12">
        <v>41250</v>
      </c>
      <c r="H21" s="12">
        <v>41250</v>
      </c>
      <c r="I21" s="12">
        <v>41250</v>
      </c>
      <c r="J21" s="12">
        <v>3397189.55</v>
      </c>
      <c r="K21" s="12">
        <v>0</v>
      </c>
      <c r="L21" s="12">
        <v>0</v>
      </c>
      <c r="M21" s="12">
        <v>0</v>
      </c>
      <c r="N21" s="12">
        <v>0</v>
      </c>
      <c r="O21" s="25">
        <f t="shared" si="2"/>
        <v>3603439.55</v>
      </c>
      <c r="P21" s="7"/>
      <c r="Q21" s="7"/>
    </row>
    <row r="22" spans="3:28" ht="33" x14ac:dyDescent="0.3">
      <c r="C22" s="26" t="s">
        <v>5</v>
      </c>
      <c r="D22" s="11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/>
      <c r="K22" s="12">
        <v>0</v>
      </c>
      <c r="L22" s="12">
        <v>0</v>
      </c>
      <c r="M22" s="12">
        <v>0</v>
      </c>
      <c r="N22" s="12">
        <v>0</v>
      </c>
      <c r="O22" s="25">
        <f t="shared" si="2"/>
        <v>0</v>
      </c>
      <c r="P22" s="7"/>
      <c r="Q22" s="7"/>
    </row>
    <row r="23" spans="3:28" ht="33" x14ac:dyDescent="0.3">
      <c r="C23" s="26" t="s">
        <v>6</v>
      </c>
      <c r="D23" s="11">
        <v>37500260</v>
      </c>
      <c r="E23" s="12">
        <v>2927598.88</v>
      </c>
      <c r="F23" s="12">
        <v>2935892.6</v>
      </c>
      <c r="G23" s="12">
        <v>3223014.05</v>
      </c>
      <c r="H23" s="12">
        <v>3197285.34</v>
      </c>
      <c r="I23" s="12">
        <v>4612827.5</v>
      </c>
      <c r="J23" s="12">
        <v>0</v>
      </c>
      <c r="K23" s="12">
        <v>3798587.76</v>
      </c>
      <c r="L23" s="12">
        <v>3862462.29</v>
      </c>
      <c r="M23" s="12">
        <v>4114656.84</v>
      </c>
      <c r="N23" s="12">
        <v>3925397.11</v>
      </c>
      <c r="O23" s="25">
        <f t="shared" si="2"/>
        <v>32597722.370000001</v>
      </c>
      <c r="P23" s="7"/>
      <c r="Q23" s="7"/>
    </row>
    <row r="24" spans="3:28" ht="30" x14ac:dyDescent="0.3">
      <c r="C24" s="24" t="s">
        <v>7</v>
      </c>
      <c r="D24" s="10">
        <f>+D25+D26+D27+D28+D29+D30+D31+D32+D33</f>
        <v>37182219</v>
      </c>
      <c r="E24" s="10">
        <f t="shared" ref="E24:N24" si="3">+E25+E26+E27+E28+E29+E30+E31+E32+E33</f>
        <v>0</v>
      </c>
      <c r="F24" s="10">
        <f t="shared" si="3"/>
        <v>1099985.03</v>
      </c>
      <c r="G24" s="10">
        <f t="shared" si="3"/>
        <v>1802096.73</v>
      </c>
      <c r="H24" s="10">
        <f t="shared" si="3"/>
        <v>1737217.97</v>
      </c>
      <c r="I24" s="10">
        <f t="shared" si="3"/>
        <v>1343119.27</v>
      </c>
      <c r="J24" s="10">
        <f t="shared" si="3"/>
        <v>1896915.23</v>
      </c>
      <c r="K24" s="10">
        <f t="shared" si="3"/>
        <v>991322.03</v>
      </c>
      <c r="L24" s="10">
        <f t="shared" si="3"/>
        <v>1448745.98</v>
      </c>
      <c r="M24" s="10">
        <f t="shared" si="3"/>
        <v>4024797.2800000003</v>
      </c>
      <c r="N24" s="10">
        <f t="shared" si="3"/>
        <v>1823261.1199999999</v>
      </c>
      <c r="O24" s="25">
        <f t="shared" si="2"/>
        <v>16167460.639999999</v>
      </c>
      <c r="P24" s="7"/>
      <c r="Q24" s="7"/>
    </row>
    <row r="25" spans="3:28" x14ac:dyDescent="0.3">
      <c r="C25" s="26" t="s">
        <v>8</v>
      </c>
      <c r="D25" s="13">
        <v>9629478</v>
      </c>
      <c r="E25" s="12"/>
      <c r="F25" s="12">
        <v>908371.39</v>
      </c>
      <c r="G25" s="12">
        <v>1542516.73</v>
      </c>
      <c r="H25" s="12">
        <v>1334219.47</v>
      </c>
      <c r="I25" s="12">
        <v>659065.4</v>
      </c>
      <c r="J25" s="12">
        <v>980631.9</v>
      </c>
      <c r="K25" s="12">
        <v>678036.27</v>
      </c>
      <c r="L25" s="12">
        <v>510941.64</v>
      </c>
      <c r="M25" s="12">
        <v>695719.43</v>
      </c>
      <c r="N25" s="12">
        <v>1036850.48</v>
      </c>
      <c r="O25" s="25">
        <f t="shared" si="2"/>
        <v>8346352.709999999</v>
      </c>
      <c r="P25" s="7"/>
      <c r="Q25" s="7"/>
    </row>
    <row r="26" spans="3:28" ht="33" x14ac:dyDescent="0.3">
      <c r="C26" s="26" t="s">
        <v>9</v>
      </c>
      <c r="D26" s="11">
        <v>2340160</v>
      </c>
      <c r="E26" s="12"/>
      <c r="F26" s="12">
        <v>0</v>
      </c>
      <c r="G26" s="12">
        <v>0</v>
      </c>
      <c r="H26" s="12">
        <v>0</v>
      </c>
      <c r="I26" s="12">
        <v>527254.27</v>
      </c>
      <c r="J26" s="12">
        <v>16983.330000000002</v>
      </c>
      <c r="K26" s="12">
        <v>0</v>
      </c>
      <c r="L26" s="12">
        <v>5605</v>
      </c>
      <c r="M26" s="12">
        <v>556842</v>
      </c>
      <c r="N26" s="12">
        <v>0</v>
      </c>
      <c r="O26" s="25">
        <f t="shared" si="2"/>
        <v>1106684.6000000001</v>
      </c>
      <c r="P26" s="7"/>
      <c r="Q26" s="7"/>
    </row>
    <row r="27" spans="3:28" x14ac:dyDescent="0.3">
      <c r="C27" s="26" t="s">
        <v>10</v>
      </c>
      <c r="D27" s="11">
        <v>2624000</v>
      </c>
      <c r="E27" s="12"/>
      <c r="F27" s="12">
        <v>0</v>
      </c>
      <c r="G27" s="12">
        <v>0</v>
      </c>
      <c r="H27" s="12">
        <v>122400</v>
      </c>
      <c r="I27" s="12">
        <v>0</v>
      </c>
      <c r="J27" s="12">
        <v>0</v>
      </c>
      <c r="K27" s="12">
        <v>0</v>
      </c>
      <c r="L27" s="12">
        <v>0</v>
      </c>
      <c r="M27" s="12">
        <v>190500</v>
      </c>
      <c r="N27" s="12">
        <v>0</v>
      </c>
      <c r="O27" s="25">
        <f t="shared" si="2"/>
        <v>312900</v>
      </c>
      <c r="P27" s="7"/>
      <c r="Q27" s="7"/>
    </row>
    <row r="28" spans="3:28" ht="18" customHeight="1" x14ac:dyDescent="0.3">
      <c r="C28" s="26" t="s">
        <v>11</v>
      </c>
      <c r="D28" s="11">
        <v>869798</v>
      </c>
      <c r="E28" s="12"/>
      <c r="F28" s="12">
        <v>0</v>
      </c>
      <c r="G28" s="12">
        <v>0</v>
      </c>
      <c r="H28" s="12">
        <v>0</v>
      </c>
      <c r="I28" s="12">
        <v>0</v>
      </c>
      <c r="J28" s="12">
        <v>447700</v>
      </c>
      <c r="K28" s="12">
        <v>0</v>
      </c>
      <c r="L28" s="12">
        <v>0</v>
      </c>
      <c r="M28" s="12">
        <v>0</v>
      </c>
      <c r="N28" s="12">
        <v>0</v>
      </c>
      <c r="O28" s="25">
        <f t="shared" si="2"/>
        <v>447700</v>
      </c>
      <c r="P28" s="7"/>
      <c r="Q28" s="7"/>
    </row>
    <row r="29" spans="3:28" x14ac:dyDescent="0.3">
      <c r="C29" s="26" t="s">
        <v>12</v>
      </c>
      <c r="D29" s="11">
        <v>4278181</v>
      </c>
      <c r="E29" s="12"/>
      <c r="F29" s="12">
        <v>166029.54</v>
      </c>
      <c r="G29" s="12">
        <v>105000</v>
      </c>
      <c r="H29" s="12">
        <v>169000</v>
      </c>
      <c r="I29" s="12">
        <v>35000</v>
      </c>
      <c r="J29" s="12">
        <v>451600</v>
      </c>
      <c r="K29" s="12">
        <v>273600</v>
      </c>
      <c r="L29" s="12">
        <v>438000</v>
      </c>
      <c r="M29" s="12">
        <v>530500</v>
      </c>
      <c r="N29" s="12">
        <v>677300</v>
      </c>
      <c r="O29" s="25">
        <f t="shared" si="2"/>
        <v>2846029.54</v>
      </c>
      <c r="P29" s="7"/>
      <c r="Q29" s="7"/>
    </row>
    <row r="30" spans="3:28" x14ac:dyDescent="0.3">
      <c r="C30" s="26" t="s">
        <v>13</v>
      </c>
      <c r="D30" s="11">
        <v>3000702</v>
      </c>
      <c r="E30" s="12"/>
      <c r="F30" s="12">
        <v>0</v>
      </c>
      <c r="G30" s="12">
        <v>0</v>
      </c>
      <c r="H30" s="12"/>
      <c r="I30" s="12">
        <v>0</v>
      </c>
      <c r="J30" s="12">
        <v>0</v>
      </c>
      <c r="K30" s="12">
        <v>0</v>
      </c>
      <c r="L30" s="12">
        <v>0</v>
      </c>
      <c r="M30" s="12">
        <v>1918072.85</v>
      </c>
      <c r="N30" s="12">
        <v>14840.44</v>
      </c>
      <c r="O30" s="25">
        <f t="shared" si="2"/>
        <v>1932913.29</v>
      </c>
      <c r="P30" s="7"/>
      <c r="Q30" s="7"/>
    </row>
    <row r="31" spans="3:28" ht="66" x14ac:dyDescent="0.3">
      <c r="C31" s="26" t="s">
        <v>14</v>
      </c>
      <c r="D31" s="11">
        <v>1855000</v>
      </c>
      <c r="E31" s="12"/>
      <c r="F31" s="12">
        <v>25584.1</v>
      </c>
      <c r="G31" s="12">
        <v>0</v>
      </c>
      <c r="H31" s="12"/>
      <c r="I31" s="12">
        <v>0</v>
      </c>
      <c r="J31" s="12">
        <v>0</v>
      </c>
      <c r="K31" s="12">
        <v>0</v>
      </c>
      <c r="L31" s="12">
        <v>390359.34</v>
      </c>
      <c r="M31" s="12">
        <v>0</v>
      </c>
      <c r="N31" s="12">
        <v>10490.2</v>
      </c>
      <c r="O31" s="25">
        <f t="shared" si="2"/>
        <v>426433.64</v>
      </c>
      <c r="P31" s="7"/>
      <c r="Q31" s="7"/>
    </row>
    <row r="32" spans="3:28" ht="49.5" x14ac:dyDescent="0.3">
      <c r="C32" s="26" t="s">
        <v>15</v>
      </c>
      <c r="D32" s="11">
        <v>2584900</v>
      </c>
      <c r="E32" s="12"/>
      <c r="F32" s="12">
        <v>0</v>
      </c>
      <c r="G32" s="12">
        <v>154580</v>
      </c>
      <c r="H32" s="12">
        <v>111598.5</v>
      </c>
      <c r="I32" s="12">
        <v>121799.6</v>
      </c>
      <c r="J32" s="12">
        <v>0</v>
      </c>
      <c r="K32" s="12">
        <v>39685.760000000002</v>
      </c>
      <c r="L32" s="12">
        <v>103840</v>
      </c>
      <c r="M32" s="12">
        <v>133163</v>
      </c>
      <c r="N32" s="12">
        <v>83780</v>
      </c>
      <c r="O32" s="25">
        <f t="shared" si="2"/>
        <v>748446.86</v>
      </c>
      <c r="P32" s="7"/>
      <c r="Q32" s="7"/>
    </row>
    <row r="33" spans="3:17" ht="33" x14ac:dyDescent="0.3">
      <c r="C33" s="26" t="s">
        <v>37</v>
      </c>
      <c r="D33" s="14">
        <v>10000000</v>
      </c>
      <c r="E33" s="12"/>
      <c r="F33" s="12">
        <v>0</v>
      </c>
      <c r="G33" s="12">
        <v>0</v>
      </c>
      <c r="H33" s="12"/>
      <c r="I33" s="12">
        <v>0</v>
      </c>
      <c r="J33" s="12">
        <v>0</v>
      </c>
      <c r="K33" s="12"/>
      <c r="L33" s="12"/>
      <c r="M33" s="12">
        <v>0</v>
      </c>
      <c r="N33" s="12">
        <v>0</v>
      </c>
      <c r="O33" s="25">
        <f t="shared" si="2"/>
        <v>0</v>
      </c>
      <c r="P33" s="7"/>
      <c r="Q33" s="7"/>
    </row>
    <row r="34" spans="3:17" x14ac:dyDescent="0.3">
      <c r="C34" s="24" t="s">
        <v>16</v>
      </c>
      <c r="D34" s="10">
        <f>+D35+D36+D37+D38+D39+D40+D41+D42+D43</f>
        <v>112721816</v>
      </c>
      <c r="E34" s="15"/>
      <c r="F34" s="15">
        <v>0</v>
      </c>
      <c r="G34" s="15">
        <v>0</v>
      </c>
      <c r="H34" s="15"/>
      <c r="I34" s="15">
        <v>0</v>
      </c>
      <c r="J34" s="15">
        <f>+J41+J43</f>
        <v>51641.91</v>
      </c>
      <c r="K34" s="15">
        <f>+K41+K43</f>
        <v>17384</v>
      </c>
      <c r="L34" s="15">
        <f>+L41+L43</f>
        <v>22322.46</v>
      </c>
      <c r="M34" s="15">
        <f>+M41+M43</f>
        <v>611488.28</v>
      </c>
      <c r="N34" s="15">
        <f>+N41+N43+N37</f>
        <v>2872304.39</v>
      </c>
      <c r="O34" s="25">
        <f t="shared" si="2"/>
        <v>3575141.04</v>
      </c>
      <c r="P34" s="7"/>
      <c r="Q34" s="7"/>
    </row>
    <row r="35" spans="3:17" ht="33" x14ac:dyDescent="0.3">
      <c r="C35" s="26" t="s">
        <v>17</v>
      </c>
      <c r="D35" s="11">
        <v>68060807</v>
      </c>
      <c r="E35" s="12"/>
      <c r="F35" s="12">
        <v>0</v>
      </c>
      <c r="G35" s="12">
        <v>0</v>
      </c>
      <c r="H35" s="12"/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25">
        <f t="shared" si="2"/>
        <v>0</v>
      </c>
      <c r="P35" s="7"/>
      <c r="Q35" s="7"/>
    </row>
    <row r="36" spans="3:17" x14ac:dyDescent="0.3">
      <c r="C36" s="26" t="s">
        <v>18</v>
      </c>
      <c r="D36" s="11">
        <v>1550000</v>
      </c>
      <c r="E36" s="12"/>
      <c r="F36" s="12">
        <v>0</v>
      </c>
      <c r="G36" s="12">
        <v>0</v>
      </c>
      <c r="H36" s="12"/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25">
        <f t="shared" si="2"/>
        <v>0</v>
      </c>
      <c r="P36" s="7"/>
      <c r="Q36" s="7"/>
    </row>
    <row r="37" spans="3:17" ht="33" x14ac:dyDescent="0.3">
      <c r="C37" s="26" t="s">
        <v>19</v>
      </c>
      <c r="D37" s="11">
        <v>0</v>
      </c>
      <c r="E37" s="12"/>
      <c r="F37" s="12">
        <v>0</v>
      </c>
      <c r="G37" s="12">
        <v>0</v>
      </c>
      <c r="H37" s="12"/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9575</v>
      </c>
      <c r="O37" s="25">
        <f t="shared" si="2"/>
        <v>9575</v>
      </c>
      <c r="P37" s="7"/>
      <c r="Q37" s="7"/>
    </row>
    <row r="38" spans="3:17" ht="33" x14ac:dyDescent="0.3">
      <c r="C38" s="26" t="s">
        <v>20</v>
      </c>
      <c r="D38" s="11">
        <v>13996000</v>
      </c>
      <c r="E38" s="12"/>
      <c r="F38" s="12">
        <v>0</v>
      </c>
      <c r="G38" s="12">
        <v>0</v>
      </c>
      <c r="H38" s="12"/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/>
      <c r="O38" s="25">
        <f t="shared" si="2"/>
        <v>0</v>
      </c>
      <c r="P38" s="7"/>
      <c r="Q38" s="7"/>
    </row>
    <row r="39" spans="3:17" ht="33" x14ac:dyDescent="0.3">
      <c r="C39" s="26" t="s">
        <v>21</v>
      </c>
      <c r="D39" s="11">
        <v>558730</v>
      </c>
      <c r="E39" s="12"/>
      <c r="F39" s="12">
        <v>0</v>
      </c>
      <c r="G39" s="12">
        <v>0</v>
      </c>
      <c r="H39" s="12"/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25">
        <f t="shared" si="2"/>
        <v>0</v>
      </c>
      <c r="P39" s="7"/>
      <c r="Q39" s="7"/>
    </row>
    <row r="40" spans="3:17" ht="33" x14ac:dyDescent="0.3">
      <c r="C40" s="26" t="s">
        <v>22</v>
      </c>
      <c r="D40" s="11">
        <v>40000</v>
      </c>
      <c r="E40" s="12"/>
      <c r="F40" s="12">
        <v>0</v>
      </c>
      <c r="G40" s="12">
        <v>0</v>
      </c>
      <c r="H40" s="12"/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25">
        <f t="shared" si="2"/>
        <v>0</v>
      </c>
      <c r="P40" s="7"/>
      <c r="Q40" s="7"/>
    </row>
    <row r="41" spans="3:17" ht="49.5" x14ac:dyDescent="0.3">
      <c r="C41" s="26" t="s">
        <v>23</v>
      </c>
      <c r="D41" s="11">
        <v>9284564</v>
      </c>
      <c r="E41" s="12"/>
      <c r="F41" s="12">
        <v>0</v>
      </c>
      <c r="G41" s="12">
        <v>0</v>
      </c>
      <c r="H41" s="12"/>
      <c r="I41" s="12">
        <v>0</v>
      </c>
      <c r="J41" s="12">
        <v>24260.01</v>
      </c>
      <c r="K41" s="12">
        <v>0</v>
      </c>
      <c r="L41" s="12">
        <v>0</v>
      </c>
      <c r="M41" s="12">
        <v>0</v>
      </c>
      <c r="N41" s="12">
        <v>2595000</v>
      </c>
      <c r="O41" s="25">
        <f t="shared" si="2"/>
        <v>2619260.0099999998</v>
      </c>
      <c r="P41" s="7"/>
      <c r="Q41" s="7"/>
    </row>
    <row r="42" spans="3:17" ht="49.5" x14ac:dyDescent="0.3">
      <c r="C42" s="26" t="s">
        <v>38</v>
      </c>
      <c r="D42" s="11">
        <v>0</v>
      </c>
      <c r="E42" s="12"/>
      <c r="F42" s="12">
        <v>0</v>
      </c>
      <c r="G42" s="12">
        <v>0</v>
      </c>
      <c r="H42" s="12"/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25">
        <f t="shared" si="2"/>
        <v>0</v>
      </c>
      <c r="P42" s="7"/>
      <c r="Q42" s="7"/>
    </row>
    <row r="43" spans="3:17" ht="33" x14ac:dyDescent="0.3">
      <c r="C43" s="26" t="s">
        <v>24</v>
      </c>
      <c r="D43" s="11">
        <v>19231715</v>
      </c>
      <c r="E43" s="12"/>
      <c r="F43" s="12">
        <v>0</v>
      </c>
      <c r="G43" s="12">
        <v>0</v>
      </c>
      <c r="H43" s="12"/>
      <c r="I43" s="12">
        <v>0</v>
      </c>
      <c r="J43" s="12">
        <v>27381.9</v>
      </c>
      <c r="K43" s="12">
        <v>17384</v>
      </c>
      <c r="L43" s="12">
        <v>22322.46</v>
      </c>
      <c r="M43" s="12">
        <v>611488.28</v>
      </c>
      <c r="N43" s="12">
        <v>267729.39</v>
      </c>
      <c r="O43" s="25">
        <f t="shared" si="2"/>
        <v>946306.03</v>
      </c>
      <c r="P43" s="7"/>
      <c r="Q43" s="7"/>
    </row>
    <row r="44" spans="3:17" ht="30" x14ac:dyDescent="0.3">
      <c r="C44" s="24" t="s">
        <v>25</v>
      </c>
      <c r="D44" s="10">
        <f>+D45+D50</f>
        <v>212971022</v>
      </c>
      <c r="E44" s="10">
        <f t="shared" ref="E44:N44" si="4">+E45+E50</f>
        <v>0</v>
      </c>
      <c r="F44" s="10">
        <f t="shared" si="4"/>
        <v>27816457.800000001</v>
      </c>
      <c r="G44" s="10">
        <f t="shared" si="4"/>
        <v>6553654.0599999996</v>
      </c>
      <c r="H44" s="10">
        <f t="shared" si="4"/>
        <v>17343202.100000001</v>
      </c>
      <c r="I44" s="10">
        <f t="shared" si="4"/>
        <v>12712209.18</v>
      </c>
      <c r="J44" s="10">
        <f t="shared" si="4"/>
        <v>28124937.670000002</v>
      </c>
      <c r="K44" s="10">
        <f t="shared" si="4"/>
        <v>12882558.76</v>
      </c>
      <c r="L44" s="10">
        <f t="shared" si="4"/>
        <v>16736608.74</v>
      </c>
      <c r="M44" s="10">
        <f t="shared" si="4"/>
        <v>17669450.890000001</v>
      </c>
      <c r="N44" s="10">
        <f t="shared" si="4"/>
        <v>14642716.07</v>
      </c>
      <c r="O44" s="25">
        <f t="shared" si="2"/>
        <v>154481795.26999998</v>
      </c>
      <c r="P44" s="7"/>
      <c r="Q44" s="7"/>
    </row>
    <row r="45" spans="3:17" ht="33" x14ac:dyDescent="0.3">
      <c r="C45" s="26" t="s">
        <v>26</v>
      </c>
      <c r="D45" s="11">
        <v>212471022</v>
      </c>
      <c r="E45" s="11"/>
      <c r="F45" s="11">
        <v>27816457.800000001</v>
      </c>
      <c r="G45" s="11">
        <v>6553654.0599999996</v>
      </c>
      <c r="H45" s="11">
        <v>17343202.100000001</v>
      </c>
      <c r="I45" s="11">
        <v>12712209.18</v>
      </c>
      <c r="J45" s="11">
        <v>28124937.670000002</v>
      </c>
      <c r="K45" s="11">
        <v>12882558.76</v>
      </c>
      <c r="L45" s="11">
        <v>16736608.74</v>
      </c>
      <c r="M45" s="11">
        <v>17669450.890000001</v>
      </c>
      <c r="N45" s="11">
        <v>14642716.07</v>
      </c>
      <c r="O45" s="25">
        <f t="shared" si="2"/>
        <v>154481795.26999998</v>
      </c>
      <c r="P45" s="7"/>
      <c r="Q45" s="7"/>
    </row>
    <row r="46" spans="3:17" ht="49.5" x14ac:dyDescent="0.3">
      <c r="C46" s="26" t="s">
        <v>39</v>
      </c>
      <c r="D46" s="11">
        <v>0</v>
      </c>
      <c r="E46" s="12"/>
      <c r="F46" s="12"/>
      <c r="G46" s="12"/>
      <c r="H46" s="12"/>
      <c r="I46" s="12"/>
      <c r="J46" s="12"/>
      <c r="K46" s="12">
        <v>0</v>
      </c>
      <c r="L46" s="12"/>
      <c r="M46" s="12">
        <v>0</v>
      </c>
      <c r="N46" s="12"/>
      <c r="O46" s="25">
        <f t="shared" si="2"/>
        <v>0</v>
      </c>
      <c r="P46" s="7"/>
      <c r="Q46" s="7"/>
    </row>
    <row r="47" spans="3:17" ht="49.5" x14ac:dyDescent="0.3">
      <c r="C47" s="26" t="s">
        <v>40</v>
      </c>
      <c r="D47" s="11">
        <v>0</v>
      </c>
      <c r="E47" s="12"/>
      <c r="F47" s="12"/>
      <c r="G47" s="12"/>
      <c r="H47" s="12"/>
      <c r="I47" s="12"/>
      <c r="J47" s="12"/>
      <c r="K47" s="12">
        <v>0</v>
      </c>
      <c r="L47" s="12"/>
      <c r="M47" s="12">
        <v>0</v>
      </c>
      <c r="N47" s="12"/>
      <c r="O47" s="25">
        <f t="shared" si="2"/>
        <v>0</v>
      </c>
      <c r="P47" s="7"/>
      <c r="Q47" s="7"/>
    </row>
    <row r="48" spans="3:17" ht="49.5" x14ac:dyDescent="0.3">
      <c r="C48" s="26" t="s">
        <v>41</v>
      </c>
      <c r="D48" s="11">
        <v>0</v>
      </c>
      <c r="E48" s="12"/>
      <c r="F48" s="12"/>
      <c r="G48" s="12"/>
      <c r="H48" s="12"/>
      <c r="I48" s="12"/>
      <c r="J48" s="12"/>
      <c r="K48" s="12">
        <v>0</v>
      </c>
      <c r="L48" s="12"/>
      <c r="M48" s="12">
        <v>0</v>
      </c>
      <c r="N48" s="12"/>
      <c r="O48" s="25">
        <f t="shared" si="2"/>
        <v>0</v>
      </c>
      <c r="P48" s="7"/>
      <c r="Q48" s="7"/>
    </row>
    <row r="49" spans="3:17" ht="49.5" x14ac:dyDescent="0.3">
      <c r="C49" s="26" t="s">
        <v>42</v>
      </c>
      <c r="D49" s="11">
        <v>0</v>
      </c>
      <c r="E49" s="12"/>
      <c r="F49" s="12"/>
      <c r="G49" s="12"/>
      <c r="H49" s="12"/>
      <c r="I49" s="12"/>
      <c r="J49" s="12"/>
      <c r="K49" s="12">
        <v>0</v>
      </c>
      <c r="L49" s="12"/>
      <c r="M49" s="12">
        <v>0</v>
      </c>
      <c r="N49" s="12"/>
      <c r="O49" s="25">
        <f t="shared" si="2"/>
        <v>0</v>
      </c>
      <c r="P49" s="7"/>
      <c r="Q49" s="7"/>
    </row>
    <row r="50" spans="3:17" ht="33" x14ac:dyDescent="0.3">
      <c r="C50" s="26" t="s">
        <v>27</v>
      </c>
      <c r="D50" s="11">
        <v>500000</v>
      </c>
      <c r="E50" s="12"/>
      <c r="F50" s="12"/>
      <c r="G50" s="12"/>
      <c r="H50" s="12"/>
      <c r="I50" s="12"/>
      <c r="J50" s="12"/>
      <c r="K50" s="12">
        <v>0</v>
      </c>
      <c r="L50" s="12"/>
      <c r="M50" s="12">
        <v>0</v>
      </c>
      <c r="N50" s="12"/>
      <c r="O50" s="25">
        <f t="shared" si="2"/>
        <v>0</v>
      </c>
      <c r="P50" s="7"/>
      <c r="Q50" s="7"/>
    </row>
    <row r="51" spans="3:17" ht="49.5" x14ac:dyDescent="0.3">
      <c r="C51" s="26" t="s">
        <v>43</v>
      </c>
      <c r="D51" s="16"/>
      <c r="E51" s="12"/>
      <c r="F51" s="12"/>
      <c r="G51" s="12"/>
      <c r="H51" s="12"/>
      <c r="I51" s="12"/>
      <c r="J51" s="12"/>
      <c r="K51" s="12">
        <v>0</v>
      </c>
      <c r="L51" s="12"/>
      <c r="M51" s="12">
        <v>0</v>
      </c>
      <c r="N51" s="12"/>
      <c r="O51" s="25">
        <f t="shared" si="2"/>
        <v>0</v>
      </c>
      <c r="P51" s="7"/>
      <c r="Q51" s="7"/>
    </row>
    <row r="52" spans="3:17" x14ac:dyDescent="0.3">
      <c r="C52" s="24" t="s">
        <v>44</v>
      </c>
      <c r="D52" s="11"/>
      <c r="E52" s="12"/>
      <c r="F52" s="12"/>
      <c r="G52" s="12"/>
      <c r="H52" s="12"/>
      <c r="I52" s="12"/>
      <c r="J52" s="12"/>
      <c r="K52" s="12">
        <v>0</v>
      </c>
      <c r="L52" s="12"/>
      <c r="M52" s="12">
        <v>0</v>
      </c>
      <c r="N52" s="12"/>
      <c r="O52" s="25">
        <f t="shared" si="2"/>
        <v>0</v>
      </c>
      <c r="P52" s="7"/>
      <c r="Q52" s="7"/>
    </row>
    <row r="53" spans="3:17" ht="33" x14ac:dyDescent="0.3">
      <c r="C53" s="26" t="s">
        <v>45</v>
      </c>
      <c r="D53" s="11"/>
      <c r="E53" s="12"/>
      <c r="F53" s="12"/>
      <c r="G53" s="12"/>
      <c r="H53" s="12"/>
      <c r="I53" s="12"/>
      <c r="J53" s="12"/>
      <c r="K53" s="12">
        <v>0</v>
      </c>
      <c r="L53" s="12"/>
      <c r="M53" s="12">
        <v>0</v>
      </c>
      <c r="N53" s="12"/>
      <c r="O53" s="25">
        <f t="shared" si="2"/>
        <v>0</v>
      </c>
      <c r="P53" s="7"/>
      <c r="Q53" s="7"/>
    </row>
    <row r="54" spans="3:17" ht="49.5" x14ac:dyDescent="0.3">
      <c r="C54" s="26" t="s">
        <v>46</v>
      </c>
      <c r="D54" s="11"/>
      <c r="E54" s="12"/>
      <c r="F54" s="12"/>
      <c r="G54" s="12"/>
      <c r="H54" s="12"/>
      <c r="I54" s="12"/>
      <c r="J54" s="12"/>
      <c r="K54" s="12">
        <v>0</v>
      </c>
      <c r="L54" s="12"/>
      <c r="M54" s="12">
        <v>0</v>
      </c>
      <c r="N54" s="12"/>
      <c r="O54" s="25">
        <f t="shared" si="2"/>
        <v>0</v>
      </c>
      <c r="P54" s="7"/>
      <c r="Q54" s="7"/>
    </row>
    <row r="55" spans="3:17" ht="49.5" x14ac:dyDescent="0.3">
      <c r="C55" s="26" t="s">
        <v>47</v>
      </c>
      <c r="D55" s="11"/>
      <c r="E55" s="12"/>
      <c r="F55" s="12"/>
      <c r="G55" s="12"/>
      <c r="H55" s="12"/>
      <c r="I55" s="12"/>
      <c r="J55" s="12"/>
      <c r="K55" s="12">
        <v>0</v>
      </c>
      <c r="L55" s="12"/>
      <c r="M55" s="12">
        <v>0</v>
      </c>
      <c r="N55" s="12"/>
      <c r="O55" s="25">
        <f t="shared" si="2"/>
        <v>0</v>
      </c>
      <c r="P55" s="7"/>
      <c r="Q55" s="7"/>
    </row>
    <row r="56" spans="3:17" ht="49.5" x14ac:dyDescent="0.3">
      <c r="C56" s="26" t="s">
        <v>48</v>
      </c>
      <c r="D56" s="11"/>
      <c r="E56" s="12"/>
      <c r="F56" s="12"/>
      <c r="G56" s="12"/>
      <c r="H56" s="12"/>
      <c r="I56" s="12"/>
      <c r="J56" s="12"/>
      <c r="K56" s="12">
        <v>0</v>
      </c>
      <c r="L56" s="12"/>
      <c r="M56" s="12">
        <v>0</v>
      </c>
      <c r="N56" s="12"/>
      <c r="O56" s="25">
        <f t="shared" si="2"/>
        <v>0</v>
      </c>
      <c r="P56" s="7"/>
      <c r="Q56" s="7"/>
    </row>
    <row r="57" spans="3:17" ht="49.5" x14ac:dyDescent="0.3">
      <c r="C57" s="26" t="s">
        <v>49</v>
      </c>
      <c r="D57" s="11"/>
      <c r="E57" s="12"/>
      <c r="F57" s="12"/>
      <c r="G57" s="12"/>
      <c r="H57" s="12"/>
      <c r="I57" s="12"/>
      <c r="J57" s="12"/>
      <c r="K57" s="12">
        <v>0</v>
      </c>
      <c r="L57" s="12"/>
      <c r="M57" s="12">
        <v>0</v>
      </c>
      <c r="N57" s="12"/>
      <c r="O57" s="25">
        <f t="shared" si="2"/>
        <v>0</v>
      </c>
      <c r="P57" s="7"/>
      <c r="Q57" s="7"/>
    </row>
    <row r="58" spans="3:17" ht="33" x14ac:dyDescent="0.3">
      <c r="C58" s="26" t="s">
        <v>50</v>
      </c>
      <c r="D58" s="11"/>
      <c r="E58" s="12"/>
      <c r="F58" s="12"/>
      <c r="G58" s="12"/>
      <c r="H58" s="12"/>
      <c r="I58" s="12"/>
      <c r="J58" s="12"/>
      <c r="K58" s="12">
        <v>0</v>
      </c>
      <c r="L58" s="12"/>
      <c r="M58" s="12">
        <v>0</v>
      </c>
      <c r="N58" s="12"/>
      <c r="O58" s="25">
        <f t="shared" si="2"/>
        <v>0</v>
      </c>
      <c r="P58" s="7"/>
      <c r="Q58" s="7"/>
    </row>
    <row r="59" spans="3:17" ht="49.5" x14ac:dyDescent="0.3">
      <c r="C59" s="26" t="s">
        <v>51</v>
      </c>
      <c r="D59" s="10"/>
      <c r="E59" s="12"/>
      <c r="F59" s="12"/>
      <c r="G59" s="12"/>
      <c r="H59" s="12"/>
      <c r="I59" s="12"/>
      <c r="J59" s="12"/>
      <c r="K59" s="12">
        <v>0</v>
      </c>
      <c r="L59" s="12"/>
      <c r="M59" s="12">
        <v>0</v>
      </c>
      <c r="N59" s="12"/>
      <c r="O59" s="25">
        <f t="shared" si="2"/>
        <v>0</v>
      </c>
      <c r="P59" s="7"/>
      <c r="Q59" s="7"/>
    </row>
    <row r="60" spans="3:17" ht="30" x14ac:dyDescent="0.3">
      <c r="C60" s="24" t="s">
        <v>28</v>
      </c>
      <c r="D60" s="10">
        <f>+D61+D62+D63+D64+D65+D66+D68</f>
        <v>13637674</v>
      </c>
      <c r="E60" s="15"/>
      <c r="F60" s="15"/>
      <c r="G60" s="15"/>
      <c r="H60" s="15">
        <f>+H66</f>
        <v>71607.600000000006</v>
      </c>
      <c r="I60" s="15">
        <f>+I66</f>
        <v>0</v>
      </c>
      <c r="J60" s="15">
        <v>0</v>
      </c>
      <c r="K60" s="15">
        <f>+K65</f>
        <v>303000</v>
      </c>
      <c r="L60" s="15">
        <f>+L65+L68</f>
        <v>202469.12</v>
      </c>
      <c r="M60" s="15">
        <f>+M65+M68+M62+M64</f>
        <v>4396112.08</v>
      </c>
      <c r="N60" s="15">
        <f>+N65+N68+N62+N64</f>
        <v>17204.400000000001</v>
      </c>
      <c r="O60" s="25">
        <f t="shared" si="2"/>
        <v>4990393.2</v>
      </c>
      <c r="P60" s="7"/>
      <c r="Q60" s="7"/>
    </row>
    <row r="61" spans="3:17" x14ac:dyDescent="0.3">
      <c r="C61" s="26" t="s">
        <v>29</v>
      </c>
      <c r="D61" s="11">
        <v>800000</v>
      </c>
      <c r="E61" s="12"/>
      <c r="F61" s="12"/>
      <c r="G61" s="12"/>
      <c r="H61" s="12"/>
      <c r="I61" s="12"/>
      <c r="J61" s="12"/>
      <c r="K61" s="12">
        <v>0</v>
      </c>
      <c r="L61" s="12"/>
      <c r="M61" s="12"/>
      <c r="N61" s="12">
        <v>0</v>
      </c>
      <c r="O61" s="25">
        <f t="shared" si="2"/>
        <v>0</v>
      </c>
      <c r="P61" s="7"/>
      <c r="Q61" s="7"/>
    </row>
    <row r="62" spans="3:17" ht="33" x14ac:dyDescent="0.3">
      <c r="C62" s="26" t="s">
        <v>30</v>
      </c>
      <c r="D62" s="11">
        <v>350000</v>
      </c>
      <c r="E62" s="12"/>
      <c r="F62" s="12"/>
      <c r="G62" s="12"/>
      <c r="H62" s="12"/>
      <c r="I62" s="12"/>
      <c r="J62" s="12"/>
      <c r="K62" s="12">
        <v>0</v>
      </c>
      <c r="L62" s="12"/>
      <c r="M62" s="12">
        <v>1983987.08</v>
      </c>
      <c r="N62" s="12">
        <v>0</v>
      </c>
      <c r="O62" s="25">
        <f t="shared" si="2"/>
        <v>1983987.08</v>
      </c>
      <c r="P62" s="7"/>
      <c r="Q62" s="7"/>
    </row>
    <row r="63" spans="3:17" ht="33" x14ac:dyDescent="0.3">
      <c r="C63" s="26" t="s">
        <v>31</v>
      </c>
      <c r="D63" s="11">
        <v>172874</v>
      </c>
      <c r="E63" s="12"/>
      <c r="F63" s="12"/>
      <c r="G63" s="12"/>
      <c r="H63" s="12"/>
      <c r="I63" s="12"/>
      <c r="J63" s="12"/>
      <c r="K63" s="12">
        <v>0</v>
      </c>
      <c r="L63" s="12"/>
      <c r="M63" s="12">
        <v>0</v>
      </c>
      <c r="N63" s="12">
        <v>0</v>
      </c>
      <c r="O63" s="25">
        <f t="shared" si="2"/>
        <v>0</v>
      </c>
      <c r="P63" s="7"/>
      <c r="Q63" s="7"/>
    </row>
    <row r="64" spans="3:17" ht="49.5" x14ac:dyDescent="0.3">
      <c r="C64" s="26" t="s">
        <v>32</v>
      </c>
      <c r="D64" s="11">
        <v>11504800</v>
      </c>
      <c r="E64" s="12"/>
      <c r="F64" s="12"/>
      <c r="G64" s="12"/>
      <c r="H64" s="12"/>
      <c r="I64" s="12"/>
      <c r="J64" s="12"/>
      <c r="K64" s="12">
        <v>0</v>
      </c>
      <c r="L64" s="12"/>
      <c r="M64" s="12">
        <v>2412125</v>
      </c>
      <c r="N64" s="12">
        <v>0</v>
      </c>
      <c r="O64" s="25">
        <f t="shared" si="2"/>
        <v>2412125</v>
      </c>
      <c r="P64" s="7"/>
      <c r="Q64" s="7"/>
    </row>
    <row r="65" spans="3:17" ht="33" x14ac:dyDescent="0.3">
      <c r="C65" s="26" t="s">
        <v>33</v>
      </c>
      <c r="D65" s="11">
        <v>450000</v>
      </c>
      <c r="E65" s="12"/>
      <c r="F65" s="12"/>
      <c r="G65" s="12"/>
      <c r="H65" s="12"/>
      <c r="I65" s="12"/>
      <c r="J65" s="12"/>
      <c r="K65" s="12">
        <v>303000</v>
      </c>
      <c r="L65" s="12"/>
      <c r="M65" s="12">
        <v>0</v>
      </c>
      <c r="N65" s="12">
        <v>17204.400000000001</v>
      </c>
      <c r="O65" s="25">
        <f t="shared" si="2"/>
        <v>320204.40000000002</v>
      </c>
      <c r="P65" s="7"/>
      <c r="Q65" s="7"/>
    </row>
    <row r="66" spans="3:17" ht="33" x14ac:dyDescent="0.3">
      <c r="C66" s="26" t="s">
        <v>52</v>
      </c>
      <c r="D66" s="11">
        <v>50000</v>
      </c>
      <c r="E66" s="12"/>
      <c r="F66" s="12"/>
      <c r="G66" s="12"/>
      <c r="H66" s="12">
        <v>71607.600000000006</v>
      </c>
      <c r="I66" s="12"/>
      <c r="J66" s="12"/>
      <c r="K66" s="12"/>
      <c r="L66" s="12"/>
      <c r="M66" s="12">
        <v>0</v>
      </c>
      <c r="N66" s="12"/>
      <c r="O66" s="25">
        <f t="shared" si="2"/>
        <v>71607.600000000006</v>
      </c>
      <c r="P66" s="7"/>
      <c r="Q66" s="7"/>
    </row>
    <row r="67" spans="3:17" ht="33" x14ac:dyDescent="0.3">
      <c r="C67" s="26" t="s">
        <v>53</v>
      </c>
      <c r="D67" s="11">
        <v>0</v>
      </c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25">
        <f t="shared" si="2"/>
        <v>0</v>
      </c>
      <c r="P67" s="7"/>
      <c r="Q67" s="7"/>
    </row>
    <row r="68" spans="3:17" x14ac:dyDescent="0.3">
      <c r="C68" s="26" t="s">
        <v>34</v>
      </c>
      <c r="D68" s="11">
        <v>310000</v>
      </c>
      <c r="E68" s="12"/>
      <c r="F68" s="12"/>
      <c r="G68" s="12"/>
      <c r="H68" s="12"/>
      <c r="I68" s="12"/>
      <c r="J68" s="12"/>
      <c r="K68" s="12"/>
      <c r="L68" s="12">
        <v>202469.12</v>
      </c>
      <c r="M68" s="12"/>
      <c r="N68" s="12"/>
      <c r="O68" s="25">
        <f t="shared" si="2"/>
        <v>202469.12</v>
      </c>
      <c r="P68" s="7"/>
      <c r="Q68" s="7"/>
    </row>
    <row r="69" spans="3:17" ht="49.5" x14ac:dyDescent="0.3">
      <c r="C69" s="26" t="s">
        <v>54</v>
      </c>
      <c r="D69" s="10">
        <v>0</v>
      </c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25">
        <f t="shared" si="2"/>
        <v>0</v>
      </c>
      <c r="P69" s="7"/>
      <c r="Q69" s="7"/>
    </row>
    <row r="70" spans="3:17" x14ac:dyDescent="0.3">
      <c r="C70" s="24" t="s">
        <v>55</v>
      </c>
      <c r="D70" s="10">
        <v>500000</v>
      </c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25">
        <f t="shared" si="2"/>
        <v>0</v>
      </c>
      <c r="P70" s="7"/>
      <c r="Q70" s="7"/>
    </row>
    <row r="71" spans="3:17" x14ac:dyDescent="0.3">
      <c r="C71" s="26" t="s">
        <v>56</v>
      </c>
      <c r="D71" s="11">
        <v>500000</v>
      </c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25">
        <f t="shared" si="2"/>
        <v>0</v>
      </c>
      <c r="P71" s="7"/>
      <c r="Q71" s="7"/>
    </row>
    <row r="72" spans="3:17" x14ac:dyDescent="0.3">
      <c r="C72" s="26" t="s">
        <v>57</v>
      </c>
      <c r="D72" s="11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25">
        <f t="shared" si="2"/>
        <v>0</v>
      </c>
      <c r="P72" s="7"/>
      <c r="Q72" s="7"/>
    </row>
    <row r="73" spans="3:17" ht="33" x14ac:dyDescent="0.3">
      <c r="C73" s="26" t="s">
        <v>58</v>
      </c>
      <c r="D73" s="11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25">
        <f t="shared" si="2"/>
        <v>0</v>
      </c>
      <c r="P73" s="7"/>
      <c r="Q73" s="7"/>
    </row>
    <row r="74" spans="3:17" ht="66" x14ac:dyDescent="0.3">
      <c r="C74" s="26" t="s">
        <v>59</v>
      </c>
      <c r="D74" s="11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25">
        <f t="shared" si="2"/>
        <v>0</v>
      </c>
      <c r="P74" s="7"/>
      <c r="Q74" s="7"/>
    </row>
    <row r="75" spans="3:17" ht="45" x14ac:dyDescent="0.3">
      <c r="C75" s="24" t="s">
        <v>60</v>
      </c>
      <c r="D75" s="16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25">
        <f t="shared" si="2"/>
        <v>0</v>
      </c>
      <c r="P75" s="7"/>
      <c r="Q75" s="7"/>
    </row>
    <row r="76" spans="3:17" x14ac:dyDescent="0.3">
      <c r="C76" s="26" t="s">
        <v>61</v>
      </c>
      <c r="D76" s="11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25">
        <f t="shared" si="2"/>
        <v>0</v>
      </c>
      <c r="P76" s="7"/>
      <c r="Q76" s="7"/>
    </row>
    <row r="77" spans="3:17" ht="49.5" x14ac:dyDescent="0.3">
      <c r="C77" s="26" t="s">
        <v>62</v>
      </c>
      <c r="D77" s="11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25">
        <f t="shared" si="2"/>
        <v>0</v>
      </c>
      <c r="P77" s="7"/>
      <c r="Q77" s="7"/>
    </row>
    <row r="78" spans="3:17" x14ac:dyDescent="0.3">
      <c r="C78" s="24" t="s">
        <v>63</v>
      </c>
      <c r="D78" s="11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25">
        <f t="shared" si="2"/>
        <v>0</v>
      </c>
      <c r="P78" s="7"/>
      <c r="Q78" s="7"/>
    </row>
    <row r="79" spans="3:17" ht="33" x14ac:dyDescent="0.3">
      <c r="C79" s="26" t="s">
        <v>64</v>
      </c>
      <c r="D79" s="11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25">
        <f t="shared" si="2"/>
        <v>0</v>
      </c>
      <c r="P79" s="7"/>
      <c r="Q79" s="7"/>
    </row>
    <row r="80" spans="3:17" ht="33" x14ac:dyDescent="0.3">
      <c r="C80" s="26" t="s">
        <v>65</v>
      </c>
      <c r="D80" s="11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25">
        <f t="shared" si="2"/>
        <v>0</v>
      </c>
      <c r="P80" s="7"/>
      <c r="Q80" s="7"/>
    </row>
    <row r="81" spans="3:17" ht="49.5" x14ac:dyDescent="0.3">
      <c r="C81" s="26" t="s">
        <v>66</v>
      </c>
      <c r="D81" s="11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25">
        <f t="shared" si="2"/>
        <v>0</v>
      </c>
      <c r="P81" s="7"/>
      <c r="Q81" s="7"/>
    </row>
    <row r="82" spans="3:17" x14ac:dyDescent="0.3">
      <c r="C82" s="27" t="s">
        <v>35</v>
      </c>
      <c r="D82" s="17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25">
        <f t="shared" ref="O82:O94" si="5">SUM(E82:N82)</f>
        <v>0</v>
      </c>
      <c r="P82" s="7"/>
      <c r="Q82" s="7"/>
    </row>
    <row r="83" spans="3:17" x14ac:dyDescent="0.3">
      <c r="C83" s="28"/>
      <c r="D83" s="18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25">
        <f t="shared" si="5"/>
        <v>0</v>
      </c>
      <c r="P83" s="7"/>
      <c r="Q83" s="7"/>
    </row>
    <row r="84" spans="3:17" x14ac:dyDescent="0.3">
      <c r="C84" s="24" t="s">
        <v>67</v>
      </c>
      <c r="D84" s="16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25">
        <f t="shared" si="5"/>
        <v>0</v>
      </c>
      <c r="P84" s="7"/>
      <c r="Q84" s="7"/>
    </row>
    <row r="85" spans="3:17" ht="30" x14ac:dyDescent="0.3">
      <c r="C85" s="24" t="s">
        <v>68</v>
      </c>
      <c r="D85" s="16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25">
        <f t="shared" si="5"/>
        <v>0</v>
      </c>
      <c r="P85" s="7"/>
      <c r="Q85" s="7"/>
    </row>
    <row r="86" spans="3:17" ht="33" x14ac:dyDescent="0.3">
      <c r="C86" s="26" t="s">
        <v>69</v>
      </c>
      <c r="D86" s="11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25">
        <f t="shared" si="5"/>
        <v>0</v>
      </c>
      <c r="P86" s="7"/>
      <c r="Q86" s="7"/>
    </row>
    <row r="87" spans="3:17" ht="33" x14ac:dyDescent="0.3">
      <c r="C87" s="26" t="s">
        <v>70</v>
      </c>
      <c r="D87" s="11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25">
        <f t="shared" si="5"/>
        <v>0</v>
      </c>
      <c r="P87" s="7"/>
      <c r="Q87" s="7"/>
    </row>
    <row r="88" spans="3:17" x14ac:dyDescent="0.3">
      <c r="C88" s="24" t="s">
        <v>71</v>
      </c>
      <c r="D88" s="16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25">
        <f t="shared" si="5"/>
        <v>0</v>
      </c>
      <c r="P88" s="7"/>
      <c r="Q88" s="7"/>
    </row>
    <row r="89" spans="3:17" ht="33" x14ac:dyDescent="0.3">
      <c r="C89" s="26" t="s">
        <v>72</v>
      </c>
      <c r="D89" s="11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25">
        <f t="shared" si="5"/>
        <v>0</v>
      </c>
      <c r="P89" s="7"/>
      <c r="Q89" s="7"/>
    </row>
    <row r="90" spans="3:17" ht="33" x14ac:dyDescent="0.3">
      <c r="C90" s="26" t="s">
        <v>73</v>
      </c>
      <c r="D90" s="11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25">
        <f t="shared" si="5"/>
        <v>0</v>
      </c>
      <c r="P90" s="7"/>
      <c r="Q90" s="7"/>
    </row>
    <row r="91" spans="3:17" ht="30" x14ac:dyDescent="0.3">
      <c r="C91" s="24" t="s">
        <v>74</v>
      </c>
      <c r="D91" s="16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25">
        <f t="shared" si="5"/>
        <v>0</v>
      </c>
      <c r="P91" s="7"/>
      <c r="Q91" s="7"/>
    </row>
    <row r="92" spans="3:17" ht="33" x14ac:dyDescent="0.3">
      <c r="C92" s="26" t="s">
        <v>75</v>
      </c>
      <c r="D92" s="11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25">
        <f t="shared" si="5"/>
        <v>0</v>
      </c>
      <c r="P92" s="7"/>
      <c r="Q92" s="7"/>
    </row>
    <row r="93" spans="3:17" ht="30" x14ac:dyDescent="0.3">
      <c r="C93" s="27" t="s">
        <v>76</v>
      </c>
      <c r="D93" s="17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25">
        <f t="shared" si="5"/>
        <v>0</v>
      </c>
      <c r="P93" s="7"/>
      <c r="Q93" s="7"/>
    </row>
    <row r="94" spans="3:17" x14ac:dyDescent="0.3">
      <c r="C94" s="29"/>
      <c r="D94" s="19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5">
        <f t="shared" si="5"/>
        <v>0</v>
      </c>
      <c r="P94" s="7"/>
      <c r="Q94" s="7"/>
    </row>
    <row r="95" spans="3:17" ht="33.75" thickBot="1" x14ac:dyDescent="0.35">
      <c r="C95" s="30" t="s">
        <v>77</v>
      </c>
      <c r="D95" s="31">
        <f>+D18+D24+D34+D44+D60+D70</f>
        <v>695776982</v>
      </c>
      <c r="E95" s="31">
        <f t="shared" ref="E95:J95" si="6">+E18+E24+E34+E44+E60</f>
        <v>22709720.07</v>
      </c>
      <c r="F95" s="31">
        <f t="shared" si="6"/>
        <v>51759591.150000006</v>
      </c>
      <c r="G95" s="31">
        <f t="shared" si="6"/>
        <v>33345136.940000001</v>
      </c>
      <c r="H95" s="31">
        <f t="shared" si="6"/>
        <v>43947413.789999999</v>
      </c>
      <c r="I95" s="31">
        <f t="shared" si="6"/>
        <v>49565163.370000005</v>
      </c>
      <c r="J95" s="31">
        <f t="shared" si="6"/>
        <v>56318568.890000001</v>
      </c>
      <c r="K95" s="31">
        <f>+K18+K24+K34+K44+K60</f>
        <v>43579182.219999999</v>
      </c>
      <c r="L95" s="31">
        <f>+L18+L24+L34+L44+L60</f>
        <v>48186566.18</v>
      </c>
      <c r="M95" s="31">
        <f>+M18+M24+M34+M44+M60</f>
        <v>58238086.989999995</v>
      </c>
      <c r="N95" s="31">
        <f>+N18+N24+N34+N44+N60</f>
        <v>52197018.539999999</v>
      </c>
      <c r="O95" s="32">
        <f>SUM(E95:N95)</f>
        <v>459846448.13999999</v>
      </c>
      <c r="P95" s="4"/>
      <c r="Q95" s="7"/>
    </row>
    <row r="96" spans="3:17" ht="18.75" x14ac:dyDescent="0.3">
      <c r="C96" s="33" t="s">
        <v>78</v>
      </c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5"/>
    </row>
    <row r="97" spans="3:15" x14ac:dyDescent="0.3">
      <c r="C97" s="35" t="s">
        <v>80</v>
      </c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5"/>
    </row>
    <row r="98" spans="3:15" x14ac:dyDescent="0.3">
      <c r="C98" s="35" t="s">
        <v>81</v>
      </c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5"/>
    </row>
    <row r="99" spans="3:15" x14ac:dyDescent="0.3">
      <c r="C99" s="35" t="s">
        <v>79</v>
      </c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5"/>
    </row>
    <row r="100" spans="3:15" x14ac:dyDescent="0.3">
      <c r="C100" s="35" t="s">
        <v>82</v>
      </c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5"/>
    </row>
    <row r="101" spans="3:15" x14ac:dyDescent="0.3">
      <c r="C101" s="35" t="s">
        <v>83</v>
      </c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</row>
    <row r="102" spans="3:15" x14ac:dyDescent="0.3">
      <c r="C102" s="35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</row>
    <row r="103" spans="3:15" x14ac:dyDescent="0.3">
      <c r="C103" s="35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</row>
    <row r="104" spans="3:15" x14ac:dyDescent="0.3">
      <c r="C104" s="35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</row>
    <row r="105" spans="3:15" x14ac:dyDescent="0.3">
      <c r="C105" s="35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</row>
    <row r="106" spans="3:15" x14ac:dyDescent="0.3">
      <c r="O106" s="7"/>
    </row>
    <row r="107" spans="3:15" x14ac:dyDescent="0.3"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</row>
    <row r="108" spans="3:15" x14ac:dyDescent="0.3"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</row>
  </sheetData>
  <mergeCells count="5">
    <mergeCell ref="C8:D8"/>
    <mergeCell ref="C9:O9"/>
    <mergeCell ref="C10:O10"/>
    <mergeCell ref="C11:O11"/>
    <mergeCell ref="C12:O12"/>
  </mergeCells>
  <pageMargins left="0.70866141732283472" right="0.70866141732283472" top="0.74803149606299213" bottom="0.74803149606299213" header="0.31496062992125984" footer="0.31496062992125984"/>
  <pageSetup paperSize="5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EJECUCION ACUMULADA</vt:lpstr>
      <vt:lpstr>Hoja1</vt:lpstr>
      <vt:lpstr>'EJECUCION ACUMULADA'!Área_de_impresión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Cristian Beltre compras</cp:lastModifiedBy>
  <cp:lastPrinted>2021-11-05T13:53:04Z</cp:lastPrinted>
  <dcterms:created xsi:type="dcterms:W3CDTF">2018-04-17T18:57:16Z</dcterms:created>
  <dcterms:modified xsi:type="dcterms:W3CDTF">2021-11-05T13:53:46Z</dcterms:modified>
</cp:coreProperties>
</file>