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Y:\DAI 2021\PORTAL DE TRANSPARENCIA\SEPTIEMBRE 2021\"/>
    </mc:Choice>
  </mc:AlternateContent>
  <xr:revisionPtr revIDLastSave="0" documentId="8_{98F41C15-D921-4521-BFE2-75B2720DD729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EJECUCION ACUMULADA" sheetId="3" r:id="rId1"/>
  </sheets>
  <definedNames>
    <definedName name="_xlnm.Print_Area" localSheetId="0">'EJECUCION ACUMULADA'!$C$7:$N$102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8" i="3" l="1"/>
  <c r="N19" i="3"/>
  <c r="N20" i="3"/>
  <c r="N21" i="3"/>
  <c r="N23" i="3"/>
  <c r="N24" i="3"/>
  <c r="N25" i="3"/>
  <c r="N26" i="3"/>
  <c r="N27" i="3"/>
  <c r="N28" i="3"/>
  <c r="N29" i="3"/>
  <c r="N30" i="3"/>
  <c r="N31" i="3"/>
  <c r="N33" i="3"/>
  <c r="N34" i="3"/>
  <c r="N35" i="3"/>
  <c r="N36" i="3"/>
  <c r="N37" i="3"/>
  <c r="N38" i="3"/>
  <c r="N39" i="3"/>
  <c r="N40" i="3"/>
  <c r="N41" i="3"/>
  <c r="N43" i="3"/>
  <c r="N44" i="3"/>
  <c r="N45" i="3"/>
  <c r="N46" i="3"/>
  <c r="N47" i="3"/>
  <c r="N48" i="3"/>
  <c r="N49" i="3"/>
  <c r="N50" i="3"/>
  <c r="N51" i="3"/>
  <c r="N52" i="3"/>
  <c r="N53" i="3"/>
  <c r="N54" i="3"/>
  <c r="N55" i="3"/>
  <c r="N56" i="3"/>
  <c r="N57" i="3"/>
  <c r="N59" i="3"/>
  <c r="N60" i="3"/>
  <c r="N61" i="3"/>
  <c r="N62" i="3"/>
  <c r="N63" i="3"/>
  <c r="N64" i="3"/>
  <c r="N65" i="3"/>
  <c r="N66" i="3"/>
  <c r="N67" i="3"/>
  <c r="N68" i="3"/>
  <c r="N69" i="3"/>
  <c r="N70" i="3"/>
  <c r="N71" i="3"/>
  <c r="N72" i="3"/>
  <c r="N73" i="3"/>
  <c r="N74" i="3"/>
  <c r="N75" i="3"/>
  <c r="N76" i="3"/>
  <c r="N77" i="3"/>
  <c r="N78" i="3"/>
  <c r="N79" i="3"/>
  <c r="N80" i="3"/>
  <c r="N81" i="3"/>
  <c r="N82" i="3"/>
  <c r="N83" i="3"/>
  <c r="N84" i="3"/>
  <c r="N85" i="3"/>
  <c r="N86" i="3"/>
  <c r="N87" i="3"/>
  <c r="N88" i="3"/>
  <c r="N89" i="3"/>
  <c r="N90" i="3"/>
  <c r="N91" i="3"/>
  <c r="N92" i="3"/>
  <c r="N17" i="3"/>
  <c r="M58" i="3" l="1"/>
  <c r="M42" i="3"/>
  <c r="M32" i="3"/>
  <c r="M22" i="3"/>
  <c r="M16" i="3"/>
  <c r="M93" i="3" l="1"/>
  <c r="M15" i="3"/>
  <c r="L58" i="3"/>
  <c r="L42" i="3"/>
  <c r="L32" i="3"/>
  <c r="L22" i="3"/>
  <c r="L16" i="3"/>
  <c r="L93" i="3" l="1"/>
  <c r="L15" i="3"/>
  <c r="K32" i="3"/>
  <c r="K58" i="3"/>
  <c r="K42" i="3"/>
  <c r="K22" i="3"/>
  <c r="K16" i="3"/>
  <c r="K93" i="3" l="1"/>
  <c r="K15" i="3"/>
  <c r="J32" i="3"/>
  <c r="N32" i="3" s="1"/>
  <c r="J42" i="3"/>
  <c r="J93" i="3" s="1"/>
  <c r="J22" i="3"/>
  <c r="J16" i="3"/>
  <c r="J15" i="3" l="1"/>
  <c r="I58" i="3"/>
  <c r="I42" i="3"/>
  <c r="I22" i="3"/>
  <c r="I16" i="3"/>
  <c r="I93" i="3" l="1"/>
  <c r="I15" i="3"/>
  <c r="H58" i="3"/>
  <c r="N58" i="3" s="1"/>
  <c r="H42" i="3"/>
  <c r="H22" i="3" l="1"/>
  <c r="H16" i="3"/>
  <c r="H15" i="3"/>
  <c r="H93" i="3" l="1"/>
  <c r="G42" i="3"/>
  <c r="G22" i="3"/>
  <c r="G16" i="3"/>
  <c r="G93" i="3" l="1"/>
  <c r="G15" i="3"/>
  <c r="E42" i="3"/>
  <c r="F42" i="3"/>
  <c r="E22" i="3"/>
  <c r="F22" i="3"/>
  <c r="F16" i="3"/>
  <c r="E16" i="3"/>
  <c r="N16" i="3" s="1"/>
  <c r="N42" i="3" l="1"/>
  <c r="N22" i="3"/>
  <c r="F93" i="3"/>
  <c r="E15" i="3"/>
  <c r="F15" i="3"/>
  <c r="N15" i="3" l="1"/>
  <c r="D58" i="3"/>
  <c r="D42" i="3"/>
  <c r="D32" i="3"/>
  <c r="D22" i="3"/>
  <c r="D16" i="3"/>
  <c r="D15" i="3" l="1"/>
  <c r="E93" i="3"/>
  <c r="N93" i="3" s="1"/>
  <c r="D93" i="3" l="1"/>
  <c r="S15" i="3" l="1"/>
  <c r="T15" i="3" s="1"/>
  <c r="U15" i="3" s="1"/>
  <c r="V15" i="3" s="1"/>
  <c r="W15" i="3" s="1"/>
  <c r="X15" i="3" s="1"/>
</calcChain>
</file>

<file path=xl/sharedStrings.xml><?xml version="1.0" encoding="utf-8"?>
<sst xmlns="http://schemas.openxmlformats.org/spreadsheetml/2006/main" count="98" uniqueCount="98">
  <si>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</si>
  <si>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</si>
  <si>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</si>
  <si>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</si>
  <si>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</si>
  <si>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</si>
  <si>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</si>
  <si>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</si>
  <si>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</si>
  <si>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</si>
  <si>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</si>
  <si>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</si>
  <si>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</si>
  <si>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</si>
  <si>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</si>
  <si>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</si>
  <si>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</si>
  <si>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</si>
  <si>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</si>
  <si>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</si>
  <si>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</si>
  <si>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</si>
  <si>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</si>
  <si>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</si>
  <si>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</si>
  <si>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</si>
  <si>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</si>
  <si>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2.4.7 - TRANSFERENCIAS CORRIENTES AL SECTOR EXTERNO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</si>
  <si>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</si>
  <si>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</si>
  <si>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</si>
  <si>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</si>
  <si>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</si>
  <si>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</si>
  <si>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2.6.8 - BIENES INTANGIBLES</t>
  </si>
  <si>
    <t>Total Gastos</t>
  </si>
  <si>
    <t>2.1.3 - DIETAS Y GASTOS DE REPRESENTACIÓN</t>
  </si>
  <si>
    <t>2.2.9 - OTRAS CONTRATACIONES DE SERVICIOS</t>
  </si>
  <si>
    <t>2.3.8 - GASTOS QUE SE ASIGNARÁN DURANTE EL EJERCICIO (ART. 32 Y 33 LEY 423-06)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</si>
  <si>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</si>
  <si>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</si>
  <si>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</si>
  <si>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</si>
  <si>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</si>
  <si>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</si>
  <si>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</si>
  <si>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</si>
  <si>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</si>
  <si>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</si>
  <si>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</si>
  <si>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</si>
  <si>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</si>
  <si>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</si>
  <si>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</si>
  <si>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</si>
  <si>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</si>
  <si>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</si>
  <si>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</si>
  <si>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</si>
  <si>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</si>
  <si>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</si>
  <si>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</si>
  <si>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</si>
  <si>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</si>
  <si>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</si>
  <si>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</si>
  <si>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</si>
  <si>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</si>
  <si>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</si>
  <si>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</si>
  <si>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</si>
  <si>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</si>
  <si>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</si>
  <si>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</si>
  <si>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</si>
  <si>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</si>
  <si>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</si>
  <si>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</si>
  <si>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Notas:</t>
  </si>
  <si>
    <t xml:space="preserve">3. Se presenta la clasificación objetal del gasto al nivel de cuenta. </t>
  </si>
  <si>
    <t xml:space="preserve">1. Gasto devengado. </t>
  </si>
  <si>
    <t xml:space="preserve">2. Se presenta el gasto por mes; cada mes se debe actualizar el gasto devengado de los meses anteriores. </t>
  </si>
  <si>
    <t>4. Fecha de imputación: último día del mes analizado</t>
  </si>
  <si>
    <t>5. Fecha de registro: el día 10 del mes siguiente al mes analizado</t>
  </si>
  <si>
    <t xml:space="preserve">Ejecución de Gastos y Aplicaciones Financieras </t>
  </si>
  <si>
    <t xml:space="preserve">Total </t>
  </si>
  <si>
    <t>TOTAL</t>
  </si>
  <si>
    <t>VALORES En RD$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</si>
  <si>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</si>
  <si>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</si>
  <si>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</si>
  <si>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</si>
  <si>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</si>
  <si>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</si>
  <si>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</si>
  <si>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</si>
  <si>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</si>
  <si>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DESDE 01  DE ENERO HASTA 30  DE SEPTIEMBRE, AÑO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</si>
</sst>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Book Antiqua"/>
      <family val="1"/>
    </font>
    <font>
      <sz val="11"/>
      <color theme="1"/>
      <name val="Book Antiqua"/>
      <family val="1"/>
    </font>
    <font>
      <b/>
      <sz val="12"/>
      <color theme="1"/>
      <name val="Book Antiqua"/>
      <family val="1"/>
    </font>
    <font>
      <b/>
      <sz val="11"/>
      <color theme="1"/>
      <name val="Book Antiqua"/>
      <family val="1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0">
    <xf numFmtId="0" fontId="0" fillId="0" borderId="0" xfId="0"/>
    <xf numFmtId="0" fontId="2" fillId="0" borderId="0" xfId="0" applyFont="1" applyBorder="1" applyAlignment="1">
      <alignment horizontal="center" vertical="center" wrapText="1"/>
    </xf>
    <xf numFmtId="0" fontId="3" fillId="0" borderId="0" xfId="0" applyFont="1"/>
    <xf numFmtId="0" fontId="2" fillId="0" borderId="0" xfId="0" applyFont="1"/>
    <xf numFmtId="0" fontId="3" fillId="0" borderId="0" xfId="0" applyFont="1" applyAlignment="1">
      <alignment horizontal="left"/>
    </xf>
    <xf numFmtId="43" fontId="3" fillId="0" borderId="0" xfId="0" applyNumberFormat="1" applyFont="1"/>
    <xf numFmtId="43" fontId="3" fillId="0" borderId="0" xfId="1" applyFont="1"/>
    <xf numFmtId="9" fontId="3" fillId="0" borderId="0" xfId="2" applyFont="1"/>
    <xf numFmtId="4" fontId="3" fillId="0" borderId="0" xfId="0" applyNumberFormat="1" applyFont="1"/>
    <xf numFmtId="0" fontId="5" fillId="0" borderId="0" xfId="0" applyFont="1" applyAlignment="1"/>
    <xf numFmtId="0" fontId="2" fillId="0" borderId="0" xfId="0" applyFont="1" applyBorder="1" applyAlignment="1">
      <alignment vertical="center"/>
    </xf>
    <xf numFmtId="43" fontId="5" fillId="0" borderId="1" xfId="1" applyFont="1" applyBorder="1" applyAlignment="1">
      <alignment vertical="center" wrapText="1"/>
    </xf>
    <xf numFmtId="43" fontId="3" fillId="0" borderId="1" xfId="1" applyFont="1" applyBorder="1" applyAlignment="1">
      <alignment vertical="center" wrapText="1"/>
    </xf>
    <xf numFmtId="43" fontId="3" fillId="0" borderId="1" xfId="1" applyFont="1" applyBorder="1"/>
    <xf numFmtId="4" fontId="3" fillId="0" borderId="1" xfId="0" applyNumberFormat="1" applyFont="1" applyBorder="1"/>
    <xf numFmtId="4" fontId="3" fillId="0" borderId="1" xfId="0" applyNumberFormat="1" applyFont="1" applyBorder="1" applyAlignment="1">
      <alignment vertical="center" wrapText="1"/>
    </xf>
    <xf numFmtId="43" fontId="5" fillId="0" borderId="1" xfId="1" applyFont="1" applyBorder="1"/>
    <xf numFmtId="164" fontId="5" fillId="0" borderId="1" xfId="0" applyNumberFormat="1" applyFont="1" applyBorder="1" applyAlignment="1">
      <alignment vertical="center" wrapText="1"/>
    </xf>
    <xf numFmtId="164" fontId="5" fillId="2" borderId="1" xfId="0" applyNumberFormat="1" applyFont="1" applyFill="1" applyBorder="1" applyAlignment="1">
      <alignment horizontal="center" vertical="center" wrapText="1"/>
    </xf>
    <xf numFmtId="164" fontId="3" fillId="0" borderId="1" xfId="0" applyNumberFormat="1" applyFont="1" applyBorder="1" applyAlignment="1">
      <alignment vertical="center" wrapText="1"/>
    </xf>
    <xf numFmtId="0" fontId="3" fillId="0" borderId="1" xfId="0" applyFont="1" applyBorder="1"/>
    <xf numFmtId="43" fontId="3" fillId="0" borderId="1" xfId="0" applyNumberFormat="1" applyFont="1" applyBorder="1"/>
    <xf numFmtId="0" fontId="5" fillId="0" borderId="2" xfId="0" applyFont="1" applyBorder="1" applyAlignment="1">
      <alignment horizontal="left" vertical="center" wrapText="1"/>
    </xf>
    <xf numFmtId="43" fontId="5" fillId="0" borderId="3" xfId="0" applyNumberFormat="1" applyFont="1" applyBorder="1"/>
    <xf numFmtId="0" fontId="3" fillId="0" borderId="2" xfId="0" applyFont="1" applyBorder="1" applyAlignment="1">
      <alignment horizontal="left" vertical="center" wrapText="1" indent="2"/>
    </xf>
    <xf numFmtId="0" fontId="5" fillId="2" borderId="2" xfId="0" applyFont="1" applyFill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2" xfId="0" applyFont="1" applyBorder="1"/>
    <xf numFmtId="0" fontId="4" fillId="3" borderId="4" xfId="0" applyFont="1" applyFill="1" applyBorder="1" applyAlignment="1">
      <alignment horizontal="left" vertical="center" wrapText="1"/>
    </xf>
    <xf numFmtId="43" fontId="5" fillId="3" borderId="5" xfId="1" applyFont="1" applyFill="1" applyBorder="1" applyAlignment="1">
      <alignment horizontal="center" vertical="center" wrapText="1"/>
    </xf>
    <xf numFmtId="43" fontId="5" fillId="3" borderId="6" xfId="1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left" vertical="center" wrapText="1"/>
    </xf>
    <xf numFmtId="43" fontId="5" fillId="0" borderId="8" xfId="1" applyFont="1" applyBorder="1" applyAlignment="1">
      <alignment horizontal="left" vertical="center" wrapText="1"/>
    </xf>
    <xf numFmtId="43" fontId="5" fillId="0" borderId="9" xfId="0" applyNumberFormat="1" applyFont="1" applyBorder="1"/>
    <xf numFmtId="0" fontId="4" fillId="3" borderId="10" xfId="0" applyFont="1" applyFill="1" applyBorder="1" applyAlignment="1">
      <alignment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358735</xdr:colOff>
      <xdr:row>0</xdr:row>
      <xdr:rowOff>272143</xdr:rowOff>
    </xdr:from>
    <xdr:to>
      <xdr:col>9</xdr:col>
      <xdr:colOff>74221</xdr:colOff>
      <xdr:row>7</xdr:row>
      <xdr:rowOff>208492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EA112C06-45DF-45E5-8E3B-72FD661C26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26332" y="272143"/>
          <a:ext cx="2906980" cy="2101122"/>
        </a:xfrm>
        <a:prstGeom prst="rect">
          <a:avLst/>
        </a:prstGeom>
      </xdr:spPr>
    </xdr:pic>
    <xdr:clientData/>
  </xdr:twoCellAnchor>
  <xdr:twoCellAnchor>
    <xdr:from>
      <xdr:col>3</xdr:col>
      <xdr:colOff>123702</xdr:colOff>
      <xdr:row>103</xdr:row>
      <xdr:rowOff>24740</xdr:rowOff>
    </xdr:from>
    <xdr:to>
      <xdr:col>5</xdr:col>
      <xdr:colOff>800567</xdr:colOff>
      <xdr:row>109</xdr:row>
      <xdr:rowOff>186134</xdr:rowOff>
    </xdr:to>
    <xdr:sp macro="" textlink="">
      <xdr:nvSpPr>
        <xdr:cNvPr id="7" name="3 CuadroTexto">
          <a:extLst>
            <a:ext uri="{FF2B5EF4-FFF2-40B4-BE49-F238E27FC236}">
              <a16:creationId xmlns:a16="http://schemas.microsoft.com/office/drawing/2014/main" id="{FF847E27-6AC7-4324-BCC2-281B2194FA47}"/>
            </a:ext>
          </a:extLst>
        </xdr:cNvPr>
        <xdr:cNvSpPr txBox="1"/>
      </xdr:nvSpPr>
      <xdr:spPr>
        <a:xfrm>
          <a:off x="2362696" y="66291526"/>
          <a:ext cx="2891118" cy="14231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400" b="1">
              <a:latin typeface="Book Antiqua" pitchFamily="18" charset="0"/>
            </a:rPr>
            <a:t>Lic. Juana Feliz</a:t>
          </a:r>
        </a:p>
        <a:p>
          <a:pPr algn="ctr"/>
          <a:r>
            <a:rPr lang="es-DO" sz="1400" b="1">
              <a:latin typeface="Book Antiqua" pitchFamily="18" charset="0"/>
            </a:rPr>
            <a:t>Enc. Depto. Financiero</a:t>
          </a:r>
        </a:p>
        <a:p>
          <a:pPr algn="ctr"/>
          <a:r>
            <a:rPr lang="es-DO" sz="1400">
              <a:latin typeface="Book Antiqua" pitchFamily="18" charset="0"/>
            </a:rPr>
            <a:t>Elaborado</a:t>
          </a:r>
          <a:r>
            <a:rPr lang="es-DO" sz="1400" baseline="0">
              <a:latin typeface="Book Antiqua" pitchFamily="18" charset="0"/>
            </a:rPr>
            <a:t> Por:</a:t>
          </a:r>
          <a:endParaRPr lang="es-DO" sz="1400">
            <a:latin typeface="Book Antiqua" pitchFamily="18" charset="0"/>
          </a:endParaRPr>
        </a:p>
      </xdr:txBody>
    </xdr:sp>
    <xdr:clientData/>
  </xdr:twoCellAnchor>
  <xdr:twoCellAnchor editAs="oneCell">
    <xdr:from>
      <xdr:col>8</xdr:col>
      <xdr:colOff>903021</xdr:colOff>
      <xdr:row>104</xdr:row>
      <xdr:rowOff>74220</xdr:rowOff>
    </xdr:from>
    <xdr:to>
      <xdr:col>11</xdr:col>
      <xdr:colOff>309794</xdr:colOff>
      <xdr:row>108</xdr:row>
      <xdr:rowOff>84699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9EF8F6FA-43D3-471B-AC17-3673DA24E0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424060" y="66551298"/>
          <a:ext cx="2647747" cy="851648"/>
        </a:xfrm>
        <a:prstGeom prst="rect">
          <a:avLst/>
        </a:prstGeom>
      </xdr:spPr>
    </xdr:pic>
    <xdr:clientData/>
  </xdr:twoCellAnchor>
  <xdr:twoCellAnchor>
    <xdr:from>
      <xdr:col>3</xdr:col>
      <xdr:colOff>470065</xdr:colOff>
      <xdr:row>104</xdr:row>
      <xdr:rowOff>197923</xdr:rowOff>
    </xdr:from>
    <xdr:to>
      <xdr:col>5</xdr:col>
      <xdr:colOff>267834</xdr:colOff>
      <xdr:row>104</xdr:row>
      <xdr:rowOff>197923</xdr:rowOff>
    </xdr:to>
    <xdr:cxnSp macro="">
      <xdr:nvCxnSpPr>
        <xdr:cNvPr id="9" name="Conector recto 8">
          <a:extLst>
            <a:ext uri="{FF2B5EF4-FFF2-40B4-BE49-F238E27FC236}">
              <a16:creationId xmlns:a16="http://schemas.microsoft.com/office/drawing/2014/main" id="{610AA0F3-AA3E-4609-9C7B-232ACB16DEF1}"/>
            </a:ext>
          </a:extLst>
        </xdr:cNvPr>
        <xdr:cNvCxnSpPr/>
      </xdr:nvCxnSpPr>
      <xdr:spPr>
        <a:xfrm>
          <a:off x="2709059" y="66675001"/>
          <a:ext cx="2012022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754578</xdr:colOff>
      <xdr:row>104</xdr:row>
      <xdr:rowOff>173182</xdr:rowOff>
    </xdr:from>
    <xdr:to>
      <xdr:col>11</xdr:col>
      <xdr:colOff>247403</xdr:colOff>
      <xdr:row>104</xdr:row>
      <xdr:rowOff>185552</xdr:rowOff>
    </xdr:to>
    <xdr:cxnSp macro="">
      <xdr:nvCxnSpPr>
        <xdr:cNvPr id="10" name="Conector recto 8">
          <a:extLst>
            <a:ext uri="{FF2B5EF4-FFF2-40B4-BE49-F238E27FC236}">
              <a16:creationId xmlns:a16="http://schemas.microsoft.com/office/drawing/2014/main" id="{AFA71B85-75A4-48AE-B128-EA3FC7EBE477}"/>
            </a:ext>
          </a:extLst>
        </xdr:cNvPr>
        <xdr:cNvCxnSpPr/>
      </xdr:nvCxnSpPr>
      <xdr:spPr>
        <a:xfrm>
          <a:off x="8275617" y="66650260"/>
          <a:ext cx="2733799" cy="1237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1:AA102"/>
  <sheetViews>
    <sheetView showGridLines="0" tabSelected="1" zoomScale="77" zoomScaleNormal="77" workbookViewId="0">
      <pane xSplit="3" ySplit="14" topLeftCell="D30" activePane="bottomRight" state="frozen"/>
      <selection pane="topRight" activeCell="D1" sqref="D1"/>
      <selection pane="bottomLeft" activeCell="A8" sqref="A8"/>
      <selection pane="bottomRight" activeCell="L3" sqref="L3"/>
    </sheetView>
  </sheetViews>
  <sheetFormatPr baseColWidth="10" defaultColWidth="9.140625" defaultRowHeight="16.5" x14ac:dyDescent="0.3"/>
  <cols>
    <col min="1" max="1" width="0.7109375" style="2" customWidth="1"/>
    <col min="2" max="2" width="9.140625" style="2"/>
    <col min="3" max="3" width="23.7109375" style="2" customWidth="1"/>
    <col min="4" max="4" width="17.85546875" style="2" customWidth="1"/>
    <col min="5" max="5" width="15.42578125" style="2" customWidth="1"/>
    <col min="6" max="6" width="15.140625" style="2" customWidth="1"/>
    <col min="7" max="7" width="15.5703125" style="2" customWidth="1"/>
    <col min="8" max="8" width="15.28515625" style="2" customWidth="1"/>
    <col min="9" max="9" width="17" style="2" customWidth="1"/>
    <col min="10" max="11" width="15.85546875" style="2" customWidth="1"/>
    <col min="12" max="12" width="15.5703125" style="2" customWidth="1"/>
    <col min="13" max="13" width="15.7109375" style="2" customWidth="1"/>
    <col min="14" max="14" width="19.7109375" style="2" customWidth="1"/>
    <col min="15" max="15" width="16.5703125" style="2" customWidth="1"/>
    <col min="16" max="16" width="21" style="2" customWidth="1"/>
    <col min="17" max="18" width="6" style="2" bestFit="1" customWidth="1"/>
    <col min="19" max="24" width="6.140625" style="2" bestFit="1" customWidth="1"/>
    <col min="25" max="26" width="7" style="2" bestFit="1" customWidth="1"/>
    <col min="27" max="16384" width="9.140625" style="2"/>
  </cols>
  <sheetData>
    <row r="1" spans="3:27" ht="33.75" customHeight="1" x14ac:dyDescent="0.3"/>
    <row r="2" spans="3:27" ht="33.75" customHeight="1" x14ac:dyDescent="0.3"/>
    <row r="3" spans="3:27" ht="33.75" customHeight="1" x14ac:dyDescent="0.3"/>
    <row r="7" spans="3:27" ht="18.75" x14ac:dyDescent="0.3">
      <c r="C7" s="37"/>
      <c r="D7" s="37"/>
      <c r="E7" s="1"/>
      <c r="F7" s="1"/>
      <c r="G7" s="1"/>
      <c r="H7" s="1"/>
      <c r="I7" s="1"/>
      <c r="J7" s="1"/>
      <c r="K7" s="1"/>
      <c r="L7" s="1"/>
      <c r="M7" s="1"/>
      <c r="O7" s="3" t="s">
        <v>78</v>
      </c>
    </row>
    <row r="8" spans="3:27" ht="18.75" customHeight="1" x14ac:dyDescent="0.3"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4" t="s">
        <v>80</v>
      </c>
    </row>
    <row r="9" spans="3:27" ht="18.75" customHeight="1" x14ac:dyDescent="0.3">
      <c r="F9" s="10" t="s">
        <v>97</v>
      </c>
      <c r="G9" s="10"/>
      <c r="H9" s="10"/>
      <c r="I9" s="10"/>
      <c r="J9" s="10"/>
      <c r="K9" s="10"/>
      <c r="L9" s="10"/>
      <c r="M9" s="10"/>
      <c r="N9" s="10"/>
      <c r="O9" s="4" t="s">
        <v>81</v>
      </c>
    </row>
    <row r="10" spans="3:27" ht="15.75" customHeight="1" x14ac:dyDescent="0.3">
      <c r="C10" s="38" t="s">
        <v>84</v>
      </c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4" t="s">
        <v>79</v>
      </c>
    </row>
    <row r="11" spans="3:27" x14ac:dyDescent="0.3">
      <c r="C11" s="39" t="s">
        <v>87</v>
      </c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4" t="s">
        <v>82</v>
      </c>
    </row>
    <row r="12" spans="3:27" x14ac:dyDescent="0.3">
      <c r="G12" s="5"/>
      <c r="H12" s="5"/>
      <c r="I12" s="5"/>
      <c r="J12" s="5"/>
      <c r="K12" s="5"/>
      <c r="L12" s="5"/>
      <c r="M12" s="5"/>
      <c r="O12" s="4" t="s">
        <v>83</v>
      </c>
    </row>
    <row r="13" spans="3:27" ht="17.25" thickBot="1" x14ac:dyDescent="0.35">
      <c r="O13" s="4"/>
    </row>
    <row r="14" spans="3:27" ht="33.75" thickBot="1" x14ac:dyDescent="0.35">
      <c r="C14" s="34" t="s">
        <v>0</v>
      </c>
      <c r="D14" s="35" t="s">
        <v>85</v>
      </c>
      <c r="E14" s="35" t="s">
        <v>88</v>
      </c>
      <c r="F14" s="35" t="s">
        <v>89</v>
      </c>
      <c r="G14" s="35" t="s">
        <v>90</v>
      </c>
      <c r="H14" s="35" t="s">
        <v>91</v>
      </c>
      <c r="I14" s="35" t="s">
        <v>92</v>
      </c>
      <c r="J14" s="35" t="s">
        <v>93</v>
      </c>
      <c r="K14" s="35" t="s">
        <v>94</v>
      </c>
      <c r="L14" s="35" t="s">
        <v>95</v>
      </c>
      <c r="M14" s="35" t="s">
        <v>96</v>
      </c>
      <c r="N14" s="36" t="s">
        <v>86</v>
      </c>
      <c r="O14" s="4"/>
      <c r="Y14" s="5"/>
      <c r="Z14" s="5"/>
    </row>
    <row r="15" spans="3:27" x14ac:dyDescent="0.3">
      <c r="C15" s="31" t="s">
        <v>1</v>
      </c>
      <c r="D15" s="32">
        <f>+D16+D22+D32+D42+D58+D68+67000000</f>
        <v>762776982</v>
      </c>
      <c r="E15" s="32">
        <f t="shared" ref="E15:M15" si="0">+E16+E22+E32+E42+E58+E68</f>
        <v>22709720.07</v>
      </c>
      <c r="F15" s="32">
        <f t="shared" si="0"/>
        <v>51759591.150000006</v>
      </c>
      <c r="G15" s="32">
        <f t="shared" si="0"/>
        <v>33345136.940000001</v>
      </c>
      <c r="H15" s="32">
        <f t="shared" si="0"/>
        <v>43947413.789999999</v>
      </c>
      <c r="I15" s="32">
        <f t="shared" si="0"/>
        <v>49565163.370000005</v>
      </c>
      <c r="J15" s="32">
        <f t="shared" si="0"/>
        <v>56318568.890000001</v>
      </c>
      <c r="K15" s="32">
        <f t="shared" si="0"/>
        <v>43579182.219999999</v>
      </c>
      <c r="L15" s="32">
        <f t="shared" si="0"/>
        <v>48186566.18</v>
      </c>
      <c r="M15" s="32">
        <f t="shared" si="0"/>
        <v>60238086.989999995</v>
      </c>
      <c r="N15" s="33">
        <f>SUM(E15:M15)</f>
        <v>409649429.59999996</v>
      </c>
      <c r="Q15" s="6"/>
      <c r="S15" s="6">
        <f>+AA16*1.05</f>
        <v>0</v>
      </c>
      <c r="T15" s="6">
        <f t="shared" ref="T15:X15" si="1">+S15*1.05</f>
        <v>0</v>
      </c>
      <c r="U15" s="6">
        <f t="shared" si="1"/>
        <v>0</v>
      </c>
      <c r="V15" s="6">
        <f t="shared" si="1"/>
        <v>0</v>
      </c>
      <c r="W15" s="6">
        <f t="shared" si="1"/>
        <v>0</v>
      </c>
      <c r="X15" s="6">
        <f t="shared" si="1"/>
        <v>0</v>
      </c>
      <c r="Y15" s="6"/>
      <c r="Z15" s="6"/>
    </row>
    <row r="16" spans="3:27" ht="60" x14ac:dyDescent="0.3">
      <c r="C16" s="22" t="s">
        <v>2</v>
      </c>
      <c r="D16" s="11">
        <f t="shared" ref="D16:M16" si="2">+D17+D18+D19+D20+D21</f>
        <v>318764251</v>
      </c>
      <c r="E16" s="11">
        <f t="shared" si="2"/>
        <v>22709720.07</v>
      </c>
      <c r="F16" s="11">
        <f t="shared" si="2"/>
        <v>22843148.32</v>
      </c>
      <c r="G16" s="11">
        <f t="shared" si="2"/>
        <v>24989386.150000002</v>
      </c>
      <c r="H16" s="11">
        <f t="shared" si="2"/>
        <v>24795386.120000001</v>
      </c>
      <c r="I16" s="11">
        <f t="shared" si="2"/>
        <v>35509834.920000002</v>
      </c>
      <c r="J16" s="11">
        <f t="shared" si="2"/>
        <v>26245074.079999998</v>
      </c>
      <c r="K16" s="11">
        <f t="shared" si="2"/>
        <v>29384917.43</v>
      </c>
      <c r="L16" s="11">
        <f t="shared" si="2"/>
        <v>29776419.879999999</v>
      </c>
      <c r="M16" s="11">
        <f t="shared" si="2"/>
        <v>33536238.459999997</v>
      </c>
      <c r="N16" s="23">
        <f t="shared" ref="N16:N79" si="3">SUM(E16:M16)</f>
        <v>249790125.43000004</v>
      </c>
      <c r="Q16" s="7"/>
      <c r="AA16" s="6"/>
    </row>
    <row r="17" spans="3:16" ht="49.5" x14ac:dyDescent="0.3">
      <c r="C17" s="24" t="s">
        <v>3</v>
      </c>
      <c r="D17" s="12">
        <v>272982556</v>
      </c>
      <c r="E17" s="13">
        <v>19322729.550000001</v>
      </c>
      <c r="F17" s="13">
        <v>19380364.079999998</v>
      </c>
      <c r="G17" s="13">
        <v>21265730.460000001</v>
      </c>
      <c r="H17" s="13">
        <v>21097459.140000001</v>
      </c>
      <c r="I17" s="13">
        <v>30396365.780000001</v>
      </c>
      <c r="J17" s="13">
        <v>22421593.469999999</v>
      </c>
      <c r="K17" s="13">
        <v>25115038.609999999</v>
      </c>
      <c r="L17" s="13">
        <v>25442666.530000001</v>
      </c>
      <c r="M17" s="13">
        <v>28950290.559999999</v>
      </c>
      <c r="N17" s="23">
        <f t="shared" si="3"/>
        <v>213392238.17999998</v>
      </c>
      <c r="O17" s="8"/>
    </row>
    <row r="18" spans="3:16" ht="33" x14ac:dyDescent="0.3">
      <c r="C18" s="24" t="s">
        <v>4</v>
      </c>
      <c r="D18" s="12">
        <v>7681435</v>
      </c>
      <c r="E18" s="13">
        <v>459391.64</v>
      </c>
      <c r="F18" s="13">
        <v>444391.64</v>
      </c>
      <c r="G18" s="13">
        <v>459391.64</v>
      </c>
      <c r="H18" s="13">
        <v>459391.64</v>
      </c>
      <c r="I18" s="13">
        <v>459391.64</v>
      </c>
      <c r="J18" s="13">
        <v>426291.06</v>
      </c>
      <c r="K18" s="13">
        <v>471291.06</v>
      </c>
      <c r="L18" s="13">
        <v>471291.06</v>
      </c>
      <c r="M18" s="13">
        <v>471291.06</v>
      </c>
      <c r="N18" s="23">
        <f t="shared" si="3"/>
        <v>4122122.4400000004</v>
      </c>
      <c r="O18" s="8"/>
      <c r="P18" s="8"/>
    </row>
    <row r="19" spans="3:16" ht="49.5" x14ac:dyDescent="0.3">
      <c r="C19" s="24" t="s">
        <v>36</v>
      </c>
      <c r="D19" s="12">
        <v>600000</v>
      </c>
      <c r="E19" s="13">
        <v>0</v>
      </c>
      <c r="F19" s="13">
        <v>82500</v>
      </c>
      <c r="G19" s="13">
        <v>41250</v>
      </c>
      <c r="H19" s="13">
        <v>41250</v>
      </c>
      <c r="I19" s="13">
        <v>41250</v>
      </c>
      <c r="J19" s="13">
        <v>3397189.55</v>
      </c>
      <c r="K19" s="13">
        <v>0</v>
      </c>
      <c r="L19" s="13">
        <v>0</v>
      </c>
      <c r="M19" s="13">
        <v>0</v>
      </c>
      <c r="N19" s="23">
        <f t="shared" si="3"/>
        <v>3603439.55</v>
      </c>
      <c r="O19" s="8"/>
      <c r="P19" s="8"/>
    </row>
    <row r="20" spans="3:16" ht="66" x14ac:dyDescent="0.3">
      <c r="C20" s="24" t="s">
        <v>5</v>
      </c>
      <c r="D20" s="12">
        <v>0</v>
      </c>
      <c r="E20" s="13">
        <v>0</v>
      </c>
      <c r="F20" s="13">
        <v>0</v>
      </c>
      <c r="G20" s="13">
        <v>0</v>
      </c>
      <c r="H20" s="13">
        <v>0</v>
      </c>
      <c r="I20" s="13">
        <v>0</v>
      </c>
      <c r="J20" s="13"/>
      <c r="K20" s="13">
        <v>0</v>
      </c>
      <c r="L20" s="13">
        <v>0</v>
      </c>
      <c r="M20" s="13">
        <v>0</v>
      </c>
      <c r="N20" s="23">
        <f t="shared" si="3"/>
        <v>0</v>
      </c>
      <c r="O20" s="8"/>
      <c r="P20" s="8"/>
    </row>
    <row r="21" spans="3:16" ht="66" x14ac:dyDescent="0.3">
      <c r="C21" s="24" t="s">
        <v>6</v>
      </c>
      <c r="D21" s="12">
        <v>37500260</v>
      </c>
      <c r="E21" s="13">
        <v>2927598.88</v>
      </c>
      <c r="F21" s="13">
        <v>2935892.6</v>
      </c>
      <c r="G21" s="13">
        <v>3223014.05</v>
      </c>
      <c r="H21" s="13">
        <v>3197285.34</v>
      </c>
      <c r="I21" s="13">
        <v>4612827.5</v>
      </c>
      <c r="J21" s="13">
        <v>0</v>
      </c>
      <c r="K21" s="13">
        <v>3798587.76</v>
      </c>
      <c r="L21" s="13">
        <v>3862462.29</v>
      </c>
      <c r="M21" s="13">
        <v>4114656.84</v>
      </c>
      <c r="N21" s="23">
        <f t="shared" si="3"/>
        <v>28672325.260000002</v>
      </c>
      <c r="O21" s="8"/>
      <c r="P21" s="8"/>
    </row>
    <row r="22" spans="3:16" ht="45" x14ac:dyDescent="0.3">
      <c r="C22" s="22" t="s">
        <v>7</v>
      </c>
      <c r="D22" s="11">
        <f>+D23+D24+D25+D26+D27+D28+D29+D30+D31</f>
        <v>37182219</v>
      </c>
      <c r="E22" s="11">
        <f t="shared" ref="E22:M22" si="4">+E23+E24+E25+E26+E27+E28+E29+E30+E31</f>
        <v>0</v>
      </c>
      <c r="F22" s="11">
        <f t="shared" si="4"/>
        <v>1099985.03</v>
      </c>
      <c r="G22" s="11">
        <f t="shared" si="4"/>
        <v>1802096.73</v>
      </c>
      <c r="H22" s="11">
        <f t="shared" si="4"/>
        <v>1737217.97</v>
      </c>
      <c r="I22" s="11">
        <f t="shared" si="4"/>
        <v>1343119.27</v>
      </c>
      <c r="J22" s="11">
        <f t="shared" si="4"/>
        <v>1896915.23</v>
      </c>
      <c r="K22" s="11">
        <f t="shared" si="4"/>
        <v>991322.03</v>
      </c>
      <c r="L22" s="11">
        <f t="shared" si="4"/>
        <v>1448745.98</v>
      </c>
      <c r="M22" s="11">
        <f t="shared" si="4"/>
        <v>4024797.2800000003</v>
      </c>
      <c r="N22" s="23">
        <f t="shared" si="3"/>
        <v>14344199.52</v>
      </c>
      <c r="O22" s="8"/>
      <c r="P22" s="8"/>
    </row>
    <row r="23" spans="3:16" ht="33" x14ac:dyDescent="0.3">
      <c r="C23" s="24" t="s">
        <v>8</v>
      </c>
      <c r="D23" s="14">
        <v>9629478</v>
      </c>
      <c r="E23" s="13"/>
      <c r="F23" s="13">
        <v>908371.39</v>
      </c>
      <c r="G23" s="13">
        <v>1542516.73</v>
      </c>
      <c r="H23" s="13">
        <v>1334219.47</v>
      </c>
      <c r="I23" s="13">
        <v>659065.4</v>
      </c>
      <c r="J23" s="13">
        <v>980631.9</v>
      </c>
      <c r="K23" s="13">
        <v>678036.27</v>
      </c>
      <c r="L23" s="13">
        <v>510941.64</v>
      </c>
      <c r="M23" s="13">
        <v>695719.43</v>
      </c>
      <c r="N23" s="23">
        <f t="shared" si="3"/>
        <v>7309502.2299999995</v>
      </c>
      <c r="O23" s="8"/>
      <c r="P23" s="8"/>
    </row>
    <row r="24" spans="3:16" ht="82.5" x14ac:dyDescent="0.3">
      <c r="C24" s="24" t="s">
        <v>9</v>
      </c>
      <c r="D24" s="12">
        <v>2340160</v>
      </c>
      <c r="E24" s="13"/>
      <c r="F24" s="13">
        <v>0</v>
      </c>
      <c r="G24" s="13">
        <v>0</v>
      </c>
      <c r="H24" s="13">
        <v>0</v>
      </c>
      <c r="I24" s="13">
        <v>527254.27</v>
      </c>
      <c r="J24" s="13">
        <v>16983.330000000002</v>
      </c>
      <c r="K24" s="13">
        <v>0</v>
      </c>
      <c r="L24" s="13">
        <v>5605</v>
      </c>
      <c r="M24" s="13">
        <v>556842</v>
      </c>
      <c r="N24" s="23">
        <f t="shared" si="3"/>
        <v>1106684.6000000001</v>
      </c>
      <c r="O24" s="8"/>
      <c r="P24" s="8"/>
    </row>
    <row r="25" spans="3:16" x14ac:dyDescent="0.3">
      <c r="C25" s="24" t="s">
        <v>10</v>
      </c>
      <c r="D25" s="12">
        <v>2624000</v>
      </c>
      <c r="E25" s="13"/>
      <c r="F25" s="13">
        <v>0</v>
      </c>
      <c r="G25" s="13">
        <v>0</v>
      </c>
      <c r="H25" s="13">
        <v>122400</v>
      </c>
      <c r="I25" s="13">
        <v>0</v>
      </c>
      <c r="J25" s="13">
        <v>0</v>
      </c>
      <c r="K25" s="13">
        <v>0</v>
      </c>
      <c r="L25" s="13">
        <v>0</v>
      </c>
      <c r="M25" s="13">
        <v>190500</v>
      </c>
      <c r="N25" s="23">
        <f t="shared" si="3"/>
        <v>312900</v>
      </c>
      <c r="O25" s="8"/>
      <c r="P25" s="8"/>
    </row>
    <row r="26" spans="3:16" ht="18" customHeight="1" x14ac:dyDescent="0.3">
      <c r="C26" s="24" t="s">
        <v>11</v>
      </c>
      <c r="D26" s="12">
        <v>869798</v>
      </c>
      <c r="E26" s="13"/>
      <c r="F26" s="13">
        <v>0</v>
      </c>
      <c r="G26" s="13">
        <v>0</v>
      </c>
      <c r="H26" s="13">
        <v>0</v>
      </c>
      <c r="I26" s="13">
        <v>0</v>
      </c>
      <c r="J26" s="13">
        <v>447700</v>
      </c>
      <c r="K26" s="13">
        <v>0</v>
      </c>
      <c r="L26" s="13">
        <v>0</v>
      </c>
      <c r="M26" s="13">
        <v>0</v>
      </c>
      <c r="N26" s="23">
        <f t="shared" si="3"/>
        <v>447700</v>
      </c>
      <c r="O26" s="8"/>
      <c r="P26" s="8"/>
    </row>
    <row r="27" spans="3:16" ht="33" x14ac:dyDescent="0.3">
      <c r="C27" s="24" t="s">
        <v>12</v>
      </c>
      <c r="D27" s="12">
        <v>4278181</v>
      </c>
      <c r="E27" s="13"/>
      <c r="F27" s="13">
        <v>166029.54</v>
      </c>
      <c r="G27" s="13">
        <v>105000</v>
      </c>
      <c r="H27" s="13">
        <v>169000</v>
      </c>
      <c r="I27" s="13">
        <v>35000</v>
      </c>
      <c r="J27" s="13">
        <v>451600</v>
      </c>
      <c r="K27" s="13">
        <v>273600</v>
      </c>
      <c r="L27" s="13">
        <v>438000</v>
      </c>
      <c r="M27" s="13">
        <v>530500</v>
      </c>
      <c r="N27" s="23">
        <f t="shared" si="3"/>
        <v>2168729.54</v>
      </c>
      <c r="O27" s="8"/>
      <c r="P27" s="8"/>
    </row>
    <row r="28" spans="3:16" x14ac:dyDescent="0.3">
      <c r="C28" s="24" t="s">
        <v>13</v>
      </c>
      <c r="D28" s="12">
        <v>3000702</v>
      </c>
      <c r="E28" s="13"/>
      <c r="F28" s="13">
        <v>0</v>
      </c>
      <c r="G28" s="13">
        <v>0</v>
      </c>
      <c r="H28" s="13"/>
      <c r="I28" s="13">
        <v>0</v>
      </c>
      <c r="J28" s="13">
        <v>0</v>
      </c>
      <c r="K28" s="13">
        <v>0</v>
      </c>
      <c r="L28" s="13">
        <v>0</v>
      </c>
      <c r="M28" s="13">
        <v>1918072.85</v>
      </c>
      <c r="N28" s="23">
        <f t="shared" si="3"/>
        <v>1918072.85</v>
      </c>
      <c r="O28" s="8"/>
      <c r="P28" s="8"/>
    </row>
    <row r="29" spans="3:16" ht="115.5" x14ac:dyDescent="0.3">
      <c r="C29" s="24" t="s">
        <v>14</v>
      </c>
      <c r="D29" s="12">
        <v>1855000</v>
      </c>
      <c r="E29" s="13"/>
      <c r="F29" s="13">
        <v>25584.1</v>
      </c>
      <c r="G29" s="13">
        <v>0</v>
      </c>
      <c r="H29" s="13"/>
      <c r="I29" s="13">
        <v>0</v>
      </c>
      <c r="J29" s="13">
        <v>0</v>
      </c>
      <c r="K29" s="13">
        <v>0</v>
      </c>
      <c r="L29" s="13">
        <v>390359.34</v>
      </c>
      <c r="M29" s="13">
        <v>0</v>
      </c>
      <c r="N29" s="23">
        <f t="shared" si="3"/>
        <v>415943.44</v>
      </c>
      <c r="O29" s="8"/>
      <c r="P29" s="8"/>
    </row>
    <row r="30" spans="3:16" ht="82.5" x14ac:dyDescent="0.3">
      <c r="C30" s="24" t="s">
        <v>15</v>
      </c>
      <c r="D30" s="12">
        <v>2584900</v>
      </c>
      <c r="E30" s="13"/>
      <c r="F30" s="13">
        <v>0</v>
      </c>
      <c r="G30" s="13">
        <v>154580</v>
      </c>
      <c r="H30" s="13">
        <v>111598.5</v>
      </c>
      <c r="I30" s="13">
        <v>121799.6</v>
      </c>
      <c r="J30" s="13">
        <v>0</v>
      </c>
      <c r="K30" s="13">
        <v>39685.760000000002</v>
      </c>
      <c r="L30" s="13">
        <v>103840</v>
      </c>
      <c r="M30" s="13">
        <v>133163</v>
      </c>
      <c r="N30" s="23">
        <f t="shared" si="3"/>
        <v>664666.86</v>
      </c>
      <c r="O30" s="8"/>
      <c r="P30" s="8"/>
    </row>
    <row r="31" spans="3:16" ht="49.5" x14ac:dyDescent="0.3">
      <c r="C31" s="24" t="s">
        <v>37</v>
      </c>
      <c r="D31" s="15">
        <v>10000000</v>
      </c>
      <c r="E31" s="13"/>
      <c r="F31" s="13">
        <v>0</v>
      </c>
      <c r="G31" s="13">
        <v>0</v>
      </c>
      <c r="H31" s="13"/>
      <c r="I31" s="13">
        <v>0</v>
      </c>
      <c r="J31" s="13">
        <v>0</v>
      </c>
      <c r="K31" s="13"/>
      <c r="L31" s="13"/>
      <c r="M31" s="13">
        <v>0</v>
      </c>
      <c r="N31" s="23">
        <f t="shared" si="3"/>
        <v>0</v>
      </c>
      <c r="O31" s="8"/>
      <c r="P31" s="8"/>
    </row>
    <row r="32" spans="3:16" ht="30" x14ac:dyDescent="0.3">
      <c r="C32" s="22" t="s">
        <v>16</v>
      </c>
      <c r="D32" s="11">
        <f>+D33+D34+D35+D36+D37+D38+D39+D40+D41</f>
        <v>112721816</v>
      </c>
      <c r="E32" s="16"/>
      <c r="F32" s="16">
        <v>0</v>
      </c>
      <c r="G32" s="16">
        <v>0</v>
      </c>
      <c r="H32" s="16"/>
      <c r="I32" s="16">
        <v>0</v>
      </c>
      <c r="J32" s="16">
        <f>+J39+J41</f>
        <v>51641.91</v>
      </c>
      <c r="K32" s="16">
        <f>+K39+K41</f>
        <v>17384</v>
      </c>
      <c r="L32" s="16">
        <f>+L39+L41</f>
        <v>22322.46</v>
      </c>
      <c r="M32" s="16">
        <f>+M39+M41</f>
        <v>611488.28</v>
      </c>
      <c r="N32" s="23">
        <f t="shared" si="3"/>
        <v>702836.65</v>
      </c>
      <c r="O32" s="8"/>
      <c r="P32" s="8"/>
    </row>
    <row r="33" spans="3:16" ht="49.5" x14ac:dyDescent="0.3">
      <c r="C33" s="24" t="s">
        <v>17</v>
      </c>
      <c r="D33" s="12">
        <v>68060807</v>
      </c>
      <c r="E33" s="13"/>
      <c r="F33" s="13">
        <v>0</v>
      </c>
      <c r="G33" s="13">
        <v>0</v>
      </c>
      <c r="H33" s="13"/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23">
        <f t="shared" si="3"/>
        <v>0</v>
      </c>
      <c r="O33" s="8"/>
      <c r="P33" s="8"/>
    </row>
    <row r="34" spans="3:16" ht="33" x14ac:dyDescent="0.3">
      <c r="C34" s="24" t="s">
        <v>18</v>
      </c>
      <c r="D34" s="12">
        <v>1550000</v>
      </c>
      <c r="E34" s="13"/>
      <c r="F34" s="13">
        <v>0</v>
      </c>
      <c r="G34" s="13">
        <v>0</v>
      </c>
      <c r="H34" s="13"/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23">
        <f t="shared" si="3"/>
        <v>0</v>
      </c>
      <c r="O34" s="8"/>
      <c r="P34" s="8"/>
    </row>
    <row r="35" spans="3:16" ht="66" x14ac:dyDescent="0.3">
      <c r="C35" s="24" t="s">
        <v>19</v>
      </c>
      <c r="D35" s="12">
        <v>0</v>
      </c>
      <c r="E35" s="13"/>
      <c r="F35" s="13">
        <v>0</v>
      </c>
      <c r="G35" s="13">
        <v>0</v>
      </c>
      <c r="H35" s="13"/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23">
        <f t="shared" si="3"/>
        <v>0</v>
      </c>
      <c r="O35" s="8"/>
      <c r="P35" s="8"/>
    </row>
    <row r="36" spans="3:16" ht="33" x14ac:dyDescent="0.3">
      <c r="C36" s="24" t="s">
        <v>20</v>
      </c>
      <c r="D36" s="12">
        <v>13996000</v>
      </c>
      <c r="E36" s="13"/>
      <c r="F36" s="13">
        <v>0</v>
      </c>
      <c r="G36" s="13">
        <v>0</v>
      </c>
      <c r="H36" s="13"/>
      <c r="I36" s="13">
        <v>0</v>
      </c>
      <c r="J36" s="13">
        <v>0</v>
      </c>
      <c r="K36" s="13">
        <v>0</v>
      </c>
      <c r="L36" s="13">
        <v>0</v>
      </c>
      <c r="M36" s="13">
        <v>0</v>
      </c>
      <c r="N36" s="23">
        <f t="shared" si="3"/>
        <v>0</v>
      </c>
      <c r="O36" s="8"/>
      <c r="P36" s="8"/>
    </row>
    <row r="37" spans="3:16" ht="66" x14ac:dyDescent="0.3">
      <c r="C37" s="24" t="s">
        <v>21</v>
      </c>
      <c r="D37" s="12">
        <v>558730</v>
      </c>
      <c r="E37" s="13"/>
      <c r="F37" s="13">
        <v>0</v>
      </c>
      <c r="G37" s="13">
        <v>0</v>
      </c>
      <c r="H37" s="13"/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23">
        <f t="shared" si="3"/>
        <v>0</v>
      </c>
      <c r="O37" s="8"/>
      <c r="P37" s="8"/>
    </row>
    <row r="38" spans="3:16" ht="66" x14ac:dyDescent="0.3">
      <c r="C38" s="24" t="s">
        <v>22</v>
      </c>
      <c r="D38" s="12">
        <v>40000</v>
      </c>
      <c r="E38" s="13"/>
      <c r="F38" s="13">
        <v>0</v>
      </c>
      <c r="G38" s="13">
        <v>0</v>
      </c>
      <c r="H38" s="13"/>
      <c r="I38" s="13">
        <v>0</v>
      </c>
      <c r="J38" s="13">
        <v>0</v>
      </c>
      <c r="K38" s="13">
        <v>0</v>
      </c>
      <c r="L38" s="13">
        <v>0</v>
      </c>
      <c r="M38" s="13">
        <v>0</v>
      </c>
      <c r="N38" s="23">
        <f t="shared" si="3"/>
        <v>0</v>
      </c>
      <c r="O38" s="8"/>
      <c r="P38" s="8"/>
    </row>
    <row r="39" spans="3:16" ht="99" x14ac:dyDescent="0.3">
      <c r="C39" s="24" t="s">
        <v>23</v>
      </c>
      <c r="D39" s="12">
        <v>9284564</v>
      </c>
      <c r="E39" s="13"/>
      <c r="F39" s="13">
        <v>0</v>
      </c>
      <c r="G39" s="13">
        <v>0</v>
      </c>
      <c r="H39" s="13"/>
      <c r="I39" s="13">
        <v>0</v>
      </c>
      <c r="J39" s="13">
        <v>24260.01</v>
      </c>
      <c r="K39" s="13">
        <v>0</v>
      </c>
      <c r="L39" s="13">
        <v>0</v>
      </c>
      <c r="M39" s="13">
        <v>0</v>
      </c>
      <c r="N39" s="23">
        <f t="shared" si="3"/>
        <v>24260.01</v>
      </c>
      <c r="O39" s="8"/>
      <c r="P39" s="8"/>
    </row>
    <row r="40" spans="3:16" ht="99" x14ac:dyDescent="0.3">
      <c r="C40" s="24" t="s">
        <v>38</v>
      </c>
      <c r="D40" s="12">
        <v>0</v>
      </c>
      <c r="E40" s="13"/>
      <c r="F40" s="13">
        <v>0</v>
      </c>
      <c r="G40" s="13">
        <v>0</v>
      </c>
      <c r="H40" s="13"/>
      <c r="I40" s="13">
        <v>0</v>
      </c>
      <c r="J40" s="13">
        <v>0</v>
      </c>
      <c r="K40" s="13">
        <v>0</v>
      </c>
      <c r="L40" s="13">
        <v>0</v>
      </c>
      <c r="M40" s="13">
        <v>0</v>
      </c>
      <c r="N40" s="23">
        <f t="shared" si="3"/>
        <v>0</v>
      </c>
      <c r="O40" s="8"/>
      <c r="P40" s="8"/>
    </row>
    <row r="41" spans="3:16" ht="33" x14ac:dyDescent="0.3">
      <c r="C41" s="24" t="s">
        <v>24</v>
      </c>
      <c r="D41" s="12">
        <v>19231715</v>
      </c>
      <c r="E41" s="13"/>
      <c r="F41" s="13">
        <v>0</v>
      </c>
      <c r="G41" s="13">
        <v>0</v>
      </c>
      <c r="H41" s="13"/>
      <c r="I41" s="13">
        <v>0</v>
      </c>
      <c r="J41" s="13">
        <v>27381.9</v>
      </c>
      <c r="K41" s="13">
        <v>17384</v>
      </c>
      <c r="L41" s="13">
        <v>22322.46</v>
      </c>
      <c r="M41" s="13">
        <v>611488.28</v>
      </c>
      <c r="N41" s="23">
        <f t="shared" si="3"/>
        <v>678576.64000000001</v>
      </c>
      <c r="O41" s="8"/>
      <c r="P41" s="8"/>
    </row>
    <row r="42" spans="3:16" ht="45" x14ac:dyDescent="0.3">
      <c r="C42" s="22" t="s">
        <v>25</v>
      </c>
      <c r="D42" s="11">
        <f>+D43+D48</f>
        <v>212971022</v>
      </c>
      <c r="E42" s="11">
        <f t="shared" ref="E42:M42" si="5">+E43+E48</f>
        <v>0</v>
      </c>
      <c r="F42" s="11">
        <f t="shared" si="5"/>
        <v>27816457.800000001</v>
      </c>
      <c r="G42" s="11">
        <f t="shared" si="5"/>
        <v>6553654.0599999996</v>
      </c>
      <c r="H42" s="11">
        <f t="shared" si="5"/>
        <v>17343202.100000001</v>
      </c>
      <c r="I42" s="11">
        <f t="shared" si="5"/>
        <v>12712209.18</v>
      </c>
      <c r="J42" s="11">
        <f t="shared" si="5"/>
        <v>28124937.670000002</v>
      </c>
      <c r="K42" s="11">
        <f t="shared" si="5"/>
        <v>12882558.76</v>
      </c>
      <c r="L42" s="11">
        <f t="shared" si="5"/>
        <v>16736608.74</v>
      </c>
      <c r="M42" s="11">
        <f t="shared" si="5"/>
        <v>17669450.890000001</v>
      </c>
      <c r="N42" s="23">
        <f t="shared" si="3"/>
        <v>139839079.19999999</v>
      </c>
      <c r="O42" s="8"/>
      <c r="P42" s="8"/>
    </row>
    <row r="43" spans="3:16" ht="66" x14ac:dyDescent="0.3">
      <c r="C43" s="24" t="s">
        <v>26</v>
      </c>
      <c r="D43" s="12">
        <v>212471022</v>
      </c>
      <c r="E43" s="12"/>
      <c r="F43" s="12">
        <v>27816457.800000001</v>
      </c>
      <c r="G43" s="12">
        <v>6553654.0599999996</v>
      </c>
      <c r="H43" s="12">
        <v>17343202.100000001</v>
      </c>
      <c r="I43" s="12">
        <v>12712209.18</v>
      </c>
      <c r="J43" s="12">
        <v>28124937.670000002</v>
      </c>
      <c r="K43" s="12">
        <v>12882558.76</v>
      </c>
      <c r="L43" s="12">
        <v>16736608.74</v>
      </c>
      <c r="M43" s="12">
        <v>17669450.890000001</v>
      </c>
      <c r="N43" s="23">
        <f t="shared" si="3"/>
        <v>139839079.19999999</v>
      </c>
      <c r="O43" s="8"/>
      <c r="P43" s="8"/>
    </row>
    <row r="44" spans="3:16" ht="99" x14ac:dyDescent="0.3">
      <c r="C44" s="24" t="s">
        <v>39</v>
      </c>
      <c r="D44" s="12">
        <v>0</v>
      </c>
      <c r="E44" s="13"/>
      <c r="F44" s="13"/>
      <c r="G44" s="13"/>
      <c r="H44" s="13"/>
      <c r="I44" s="13"/>
      <c r="J44" s="13"/>
      <c r="K44" s="13">
        <v>0</v>
      </c>
      <c r="L44" s="13"/>
      <c r="M44" s="13">
        <v>0</v>
      </c>
      <c r="N44" s="23">
        <f t="shared" si="3"/>
        <v>0</v>
      </c>
      <c r="O44" s="8"/>
      <c r="P44" s="8"/>
    </row>
    <row r="45" spans="3:16" ht="99" x14ac:dyDescent="0.3">
      <c r="C45" s="24" t="s">
        <v>40</v>
      </c>
      <c r="D45" s="12">
        <v>0</v>
      </c>
      <c r="E45" s="13"/>
      <c r="F45" s="13"/>
      <c r="G45" s="13"/>
      <c r="H45" s="13"/>
      <c r="I45" s="13"/>
      <c r="J45" s="13"/>
      <c r="K45" s="13">
        <v>0</v>
      </c>
      <c r="L45" s="13"/>
      <c r="M45" s="13">
        <v>0</v>
      </c>
      <c r="N45" s="23">
        <f t="shared" si="3"/>
        <v>0</v>
      </c>
      <c r="O45" s="8"/>
      <c r="P45" s="8"/>
    </row>
    <row r="46" spans="3:16" ht="99" x14ac:dyDescent="0.3">
      <c r="C46" s="24" t="s">
        <v>41</v>
      </c>
      <c r="D46" s="12">
        <v>0</v>
      </c>
      <c r="E46" s="13"/>
      <c r="F46" s="13"/>
      <c r="G46" s="13"/>
      <c r="H46" s="13"/>
      <c r="I46" s="13"/>
      <c r="J46" s="13"/>
      <c r="K46" s="13">
        <v>0</v>
      </c>
      <c r="L46" s="13"/>
      <c r="M46" s="13">
        <v>0</v>
      </c>
      <c r="N46" s="23">
        <f t="shared" si="3"/>
        <v>0</v>
      </c>
      <c r="O46" s="8"/>
      <c r="P46" s="8"/>
    </row>
    <row r="47" spans="3:16" ht="99" x14ac:dyDescent="0.3">
      <c r="C47" s="24" t="s">
        <v>42</v>
      </c>
      <c r="D47" s="12">
        <v>0</v>
      </c>
      <c r="E47" s="13"/>
      <c r="F47" s="13"/>
      <c r="G47" s="13"/>
      <c r="H47" s="13"/>
      <c r="I47" s="13"/>
      <c r="J47" s="13"/>
      <c r="K47" s="13">
        <v>0</v>
      </c>
      <c r="L47" s="13"/>
      <c r="M47" s="13">
        <v>0</v>
      </c>
      <c r="N47" s="23">
        <f t="shared" si="3"/>
        <v>0</v>
      </c>
      <c r="O47" s="8"/>
      <c r="P47" s="8"/>
    </row>
    <row r="48" spans="3:16" ht="66" x14ac:dyDescent="0.3">
      <c r="C48" s="24" t="s">
        <v>27</v>
      </c>
      <c r="D48" s="12">
        <v>500000</v>
      </c>
      <c r="E48" s="13"/>
      <c r="F48" s="13"/>
      <c r="G48" s="13"/>
      <c r="H48" s="13"/>
      <c r="I48" s="13"/>
      <c r="J48" s="13"/>
      <c r="K48" s="13">
        <v>0</v>
      </c>
      <c r="L48" s="13"/>
      <c r="M48" s="13">
        <v>0</v>
      </c>
      <c r="N48" s="23">
        <f t="shared" si="3"/>
        <v>0</v>
      </c>
      <c r="O48" s="8"/>
      <c r="P48" s="8"/>
    </row>
    <row r="49" spans="3:16" ht="99" x14ac:dyDescent="0.3">
      <c r="C49" s="24" t="s">
        <v>43</v>
      </c>
      <c r="D49" s="17"/>
      <c r="E49" s="13"/>
      <c r="F49" s="13"/>
      <c r="G49" s="13"/>
      <c r="H49" s="13"/>
      <c r="I49" s="13"/>
      <c r="J49" s="13"/>
      <c r="K49" s="13">
        <v>0</v>
      </c>
      <c r="L49" s="13"/>
      <c r="M49" s="13">
        <v>0</v>
      </c>
      <c r="N49" s="23">
        <f t="shared" si="3"/>
        <v>0</v>
      </c>
      <c r="O49" s="8"/>
      <c r="P49" s="8"/>
    </row>
    <row r="50" spans="3:16" ht="45" x14ac:dyDescent="0.3">
      <c r="C50" s="22" t="s">
        <v>44</v>
      </c>
      <c r="D50" s="12"/>
      <c r="E50" s="13"/>
      <c r="F50" s="13"/>
      <c r="G50" s="13"/>
      <c r="H50" s="13"/>
      <c r="I50" s="13"/>
      <c r="J50" s="13"/>
      <c r="K50" s="13">
        <v>0</v>
      </c>
      <c r="L50" s="13"/>
      <c r="M50" s="13">
        <v>0</v>
      </c>
      <c r="N50" s="23">
        <f t="shared" si="3"/>
        <v>0</v>
      </c>
      <c r="O50" s="8"/>
      <c r="P50" s="8"/>
    </row>
    <row r="51" spans="3:16" ht="66" x14ac:dyDescent="0.3">
      <c r="C51" s="24" t="s">
        <v>45</v>
      </c>
      <c r="D51" s="12"/>
      <c r="E51" s="13"/>
      <c r="F51" s="13"/>
      <c r="G51" s="13"/>
      <c r="H51" s="13"/>
      <c r="I51" s="13"/>
      <c r="J51" s="13"/>
      <c r="K51" s="13">
        <v>0</v>
      </c>
      <c r="L51" s="13"/>
      <c r="M51" s="13">
        <v>0</v>
      </c>
      <c r="N51" s="23">
        <f t="shared" si="3"/>
        <v>0</v>
      </c>
      <c r="O51" s="8"/>
      <c r="P51" s="8"/>
    </row>
    <row r="52" spans="3:16" ht="99" x14ac:dyDescent="0.3">
      <c r="C52" s="24" t="s">
        <v>46</v>
      </c>
      <c r="D52" s="12"/>
      <c r="E52" s="13"/>
      <c r="F52" s="13"/>
      <c r="G52" s="13"/>
      <c r="H52" s="13"/>
      <c r="I52" s="13"/>
      <c r="J52" s="13"/>
      <c r="K52" s="13">
        <v>0</v>
      </c>
      <c r="L52" s="13"/>
      <c r="M52" s="13">
        <v>0</v>
      </c>
      <c r="N52" s="23">
        <f t="shared" si="3"/>
        <v>0</v>
      </c>
      <c r="O52" s="8"/>
      <c r="P52" s="8"/>
    </row>
    <row r="53" spans="3:16" ht="99" x14ac:dyDescent="0.3">
      <c r="C53" s="24" t="s">
        <v>47</v>
      </c>
      <c r="D53" s="12"/>
      <c r="E53" s="13"/>
      <c r="F53" s="13"/>
      <c r="G53" s="13"/>
      <c r="H53" s="13"/>
      <c r="I53" s="13"/>
      <c r="J53" s="13"/>
      <c r="K53" s="13">
        <v>0</v>
      </c>
      <c r="L53" s="13"/>
      <c r="M53" s="13">
        <v>0</v>
      </c>
      <c r="N53" s="23">
        <f t="shared" si="3"/>
        <v>0</v>
      </c>
      <c r="O53" s="8"/>
      <c r="P53" s="8"/>
    </row>
    <row r="54" spans="3:16" ht="99" x14ac:dyDescent="0.3">
      <c r="C54" s="24" t="s">
        <v>48</v>
      </c>
      <c r="D54" s="12"/>
      <c r="E54" s="13"/>
      <c r="F54" s="13"/>
      <c r="G54" s="13"/>
      <c r="H54" s="13"/>
      <c r="I54" s="13"/>
      <c r="J54" s="13"/>
      <c r="K54" s="13">
        <v>0</v>
      </c>
      <c r="L54" s="13"/>
      <c r="M54" s="13">
        <v>0</v>
      </c>
      <c r="N54" s="23">
        <f t="shared" si="3"/>
        <v>0</v>
      </c>
      <c r="O54" s="8"/>
      <c r="P54" s="8"/>
    </row>
    <row r="55" spans="3:16" ht="99" x14ac:dyDescent="0.3">
      <c r="C55" s="24" t="s">
        <v>49</v>
      </c>
      <c r="D55" s="12"/>
      <c r="E55" s="13"/>
      <c r="F55" s="13"/>
      <c r="G55" s="13"/>
      <c r="H55" s="13"/>
      <c r="I55" s="13"/>
      <c r="J55" s="13"/>
      <c r="K55" s="13">
        <v>0</v>
      </c>
      <c r="L55" s="13"/>
      <c r="M55" s="13">
        <v>0</v>
      </c>
      <c r="N55" s="23">
        <f t="shared" si="3"/>
        <v>0</v>
      </c>
      <c r="O55" s="8"/>
      <c r="P55" s="8"/>
    </row>
    <row r="56" spans="3:16" ht="66" x14ac:dyDescent="0.3">
      <c r="C56" s="24" t="s">
        <v>50</v>
      </c>
      <c r="D56" s="12"/>
      <c r="E56" s="13"/>
      <c r="F56" s="13"/>
      <c r="G56" s="13"/>
      <c r="H56" s="13"/>
      <c r="I56" s="13"/>
      <c r="J56" s="13"/>
      <c r="K56" s="13">
        <v>0</v>
      </c>
      <c r="L56" s="13"/>
      <c r="M56" s="13">
        <v>0</v>
      </c>
      <c r="N56" s="23">
        <f t="shared" si="3"/>
        <v>0</v>
      </c>
      <c r="O56" s="8"/>
      <c r="P56" s="8"/>
    </row>
    <row r="57" spans="3:16" ht="99" x14ac:dyDescent="0.3">
      <c r="C57" s="24" t="s">
        <v>51</v>
      </c>
      <c r="D57" s="11"/>
      <c r="E57" s="13"/>
      <c r="F57" s="13"/>
      <c r="G57" s="13"/>
      <c r="H57" s="13"/>
      <c r="I57" s="13"/>
      <c r="J57" s="13"/>
      <c r="K57" s="13">
        <v>0</v>
      </c>
      <c r="L57" s="13"/>
      <c r="M57" s="13">
        <v>0</v>
      </c>
      <c r="N57" s="23">
        <f t="shared" si="3"/>
        <v>0</v>
      </c>
      <c r="O57" s="8"/>
      <c r="P57" s="8"/>
    </row>
    <row r="58" spans="3:16" ht="60" x14ac:dyDescent="0.3">
      <c r="C58" s="22" t="s">
        <v>28</v>
      </c>
      <c r="D58" s="11">
        <f>+D59+D60+D61+D62+D63+D64+D66</f>
        <v>13637674</v>
      </c>
      <c r="E58" s="16"/>
      <c r="F58" s="16"/>
      <c r="G58" s="16"/>
      <c r="H58" s="16">
        <f>+H64</f>
        <v>71607.600000000006</v>
      </c>
      <c r="I58" s="16">
        <f>+I64</f>
        <v>0</v>
      </c>
      <c r="J58" s="16">
        <v>0</v>
      </c>
      <c r="K58" s="16">
        <f>+K63</f>
        <v>303000</v>
      </c>
      <c r="L58" s="16">
        <f>+L63+L66</f>
        <v>202469.12</v>
      </c>
      <c r="M58" s="16">
        <f>+M63+M66+M60+M62</f>
        <v>4396112.08</v>
      </c>
      <c r="N58" s="23">
        <f t="shared" si="3"/>
        <v>4973188.8</v>
      </c>
      <c r="O58" s="8"/>
      <c r="P58" s="8"/>
    </row>
    <row r="59" spans="3:16" ht="33" x14ac:dyDescent="0.3">
      <c r="C59" s="24" t="s">
        <v>29</v>
      </c>
      <c r="D59" s="12">
        <v>800000</v>
      </c>
      <c r="E59" s="13"/>
      <c r="F59" s="13"/>
      <c r="G59" s="13"/>
      <c r="H59" s="13"/>
      <c r="I59" s="13"/>
      <c r="J59" s="13"/>
      <c r="K59" s="13">
        <v>0</v>
      </c>
      <c r="L59" s="13"/>
      <c r="M59" s="13"/>
      <c r="N59" s="23">
        <f t="shared" si="3"/>
        <v>0</v>
      </c>
      <c r="O59" s="8"/>
      <c r="P59" s="8"/>
    </row>
    <row r="60" spans="3:16" ht="66" x14ac:dyDescent="0.3">
      <c r="C60" s="24" t="s">
        <v>30</v>
      </c>
      <c r="D60" s="12">
        <v>350000</v>
      </c>
      <c r="E60" s="13"/>
      <c r="F60" s="13"/>
      <c r="G60" s="13"/>
      <c r="H60" s="13"/>
      <c r="I60" s="13"/>
      <c r="J60" s="13"/>
      <c r="K60" s="13">
        <v>0</v>
      </c>
      <c r="L60" s="13"/>
      <c r="M60" s="13">
        <v>1983987.08</v>
      </c>
      <c r="N60" s="23">
        <f t="shared" si="3"/>
        <v>1983987.08</v>
      </c>
      <c r="O60" s="8"/>
      <c r="P60" s="8"/>
    </row>
    <row r="61" spans="3:16" ht="66" x14ac:dyDescent="0.3">
      <c r="C61" s="24" t="s">
        <v>31</v>
      </c>
      <c r="D61" s="12">
        <v>172874</v>
      </c>
      <c r="E61" s="13"/>
      <c r="F61" s="13"/>
      <c r="G61" s="13"/>
      <c r="H61" s="13"/>
      <c r="I61" s="13"/>
      <c r="J61" s="13"/>
      <c r="K61" s="13">
        <v>0</v>
      </c>
      <c r="L61" s="13"/>
      <c r="M61" s="13">
        <v>0</v>
      </c>
      <c r="N61" s="23">
        <f t="shared" si="3"/>
        <v>0</v>
      </c>
      <c r="O61" s="8"/>
      <c r="P61" s="8"/>
    </row>
    <row r="62" spans="3:16" ht="82.5" x14ac:dyDescent="0.3">
      <c r="C62" s="24" t="s">
        <v>32</v>
      </c>
      <c r="D62" s="12">
        <v>11504800</v>
      </c>
      <c r="E62" s="13"/>
      <c r="F62" s="13"/>
      <c r="G62" s="13"/>
      <c r="H62" s="13"/>
      <c r="I62" s="13"/>
      <c r="J62" s="13"/>
      <c r="K62" s="13">
        <v>0</v>
      </c>
      <c r="L62" s="13"/>
      <c r="M62" s="13">
        <v>2412125</v>
      </c>
      <c r="N62" s="23">
        <f t="shared" si="3"/>
        <v>2412125</v>
      </c>
      <c r="O62" s="8"/>
      <c r="P62" s="8"/>
    </row>
    <row r="63" spans="3:16" ht="66" x14ac:dyDescent="0.3">
      <c r="C63" s="24" t="s">
        <v>33</v>
      </c>
      <c r="D63" s="12">
        <v>450000</v>
      </c>
      <c r="E63" s="13"/>
      <c r="F63" s="13"/>
      <c r="G63" s="13"/>
      <c r="H63" s="13"/>
      <c r="I63" s="13"/>
      <c r="J63" s="13"/>
      <c r="K63" s="13">
        <v>303000</v>
      </c>
      <c r="L63" s="13"/>
      <c r="M63" s="13">
        <v>0</v>
      </c>
      <c r="N63" s="23">
        <f t="shared" si="3"/>
        <v>303000</v>
      </c>
      <c r="O63" s="8"/>
      <c r="P63" s="8"/>
    </row>
    <row r="64" spans="3:16" ht="49.5" x14ac:dyDescent="0.3">
      <c r="C64" s="24" t="s">
        <v>52</v>
      </c>
      <c r="D64" s="12">
        <v>50000</v>
      </c>
      <c r="E64" s="13"/>
      <c r="F64" s="13"/>
      <c r="G64" s="13"/>
      <c r="H64" s="13">
        <v>71607.600000000006</v>
      </c>
      <c r="I64" s="13"/>
      <c r="J64" s="13"/>
      <c r="K64" s="13"/>
      <c r="L64" s="13"/>
      <c r="M64" s="13">
        <v>0</v>
      </c>
      <c r="N64" s="23">
        <f t="shared" si="3"/>
        <v>71607.600000000006</v>
      </c>
      <c r="O64" s="8"/>
      <c r="P64" s="8"/>
    </row>
    <row r="65" spans="3:16" ht="49.5" x14ac:dyDescent="0.3">
      <c r="C65" s="24" t="s">
        <v>53</v>
      </c>
      <c r="D65" s="12">
        <v>0</v>
      </c>
      <c r="E65" s="13"/>
      <c r="F65" s="13"/>
      <c r="G65" s="13"/>
      <c r="H65" s="13"/>
      <c r="I65" s="13"/>
      <c r="J65" s="13"/>
      <c r="K65" s="13"/>
      <c r="L65" s="13"/>
      <c r="M65" s="13"/>
      <c r="N65" s="23">
        <f t="shared" si="3"/>
        <v>0</v>
      </c>
      <c r="O65" s="8"/>
      <c r="P65" s="8"/>
    </row>
    <row r="66" spans="3:16" ht="33" x14ac:dyDescent="0.3">
      <c r="C66" s="24" t="s">
        <v>34</v>
      </c>
      <c r="D66" s="12">
        <v>310000</v>
      </c>
      <c r="E66" s="13"/>
      <c r="F66" s="13"/>
      <c r="G66" s="13"/>
      <c r="H66" s="13"/>
      <c r="I66" s="13"/>
      <c r="J66" s="13"/>
      <c r="K66" s="13"/>
      <c r="L66" s="13">
        <v>202469.12</v>
      </c>
      <c r="M66" s="13"/>
      <c r="N66" s="23">
        <f t="shared" si="3"/>
        <v>202469.12</v>
      </c>
      <c r="O66" s="8"/>
      <c r="P66" s="8"/>
    </row>
    <row r="67" spans="3:16" ht="99" x14ac:dyDescent="0.3">
      <c r="C67" s="24" t="s">
        <v>54</v>
      </c>
      <c r="D67" s="11">
        <v>0</v>
      </c>
      <c r="E67" s="13"/>
      <c r="F67" s="13"/>
      <c r="G67" s="13"/>
      <c r="H67" s="13"/>
      <c r="I67" s="13"/>
      <c r="J67" s="13"/>
      <c r="K67" s="13"/>
      <c r="L67" s="13"/>
      <c r="M67" s="13"/>
      <c r="N67" s="23">
        <f t="shared" si="3"/>
        <v>0</v>
      </c>
      <c r="O67" s="8"/>
      <c r="P67" s="8"/>
    </row>
    <row r="68" spans="3:16" x14ac:dyDescent="0.3">
      <c r="C68" s="22" t="s">
        <v>55</v>
      </c>
      <c r="D68" s="11">
        <v>500000</v>
      </c>
      <c r="E68" s="13"/>
      <c r="F68" s="13"/>
      <c r="G68" s="13"/>
      <c r="H68" s="13"/>
      <c r="I68" s="13"/>
      <c r="J68" s="13"/>
      <c r="K68" s="13"/>
      <c r="L68" s="13"/>
      <c r="M68" s="13"/>
      <c r="N68" s="23">
        <f t="shared" si="3"/>
        <v>0</v>
      </c>
      <c r="O68" s="8"/>
      <c r="P68" s="8"/>
    </row>
    <row r="69" spans="3:16" ht="33" x14ac:dyDescent="0.3">
      <c r="C69" s="24" t="s">
        <v>56</v>
      </c>
      <c r="D69" s="12">
        <v>500000</v>
      </c>
      <c r="E69" s="13"/>
      <c r="F69" s="13"/>
      <c r="G69" s="13"/>
      <c r="H69" s="13"/>
      <c r="I69" s="13"/>
      <c r="J69" s="13"/>
      <c r="K69" s="13"/>
      <c r="L69" s="13"/>
      <c r="M69" s="13"/>
      <c r="N69" s="23">
        <f t="shared" si="3"/>
        <v>0</v>
      </c>
      <c r="O69" s="8"/>
      <c r="P69" s="8"/>
    </row>
    <row r="70" spans="3:16" ht="49.5" x14ac:dyDescent="0.3">
      <c r="C70" s="24" t="s">
        <v>57</v>
      </c>
      <c r="D70" s="12"/>
      <c r="E70" s="13"/>
      <c r="F70" s="13"/>
      <c r="G70" s="13"/>
      <c r="H70" s="13"/>
      <c r="I70" s="13"/>
      <c r="J70" s="13"/>
      <c r="K70" s="13"/>
      <c r="L70" s="13"/>
      <c r="M70" s="13"/>
      <c r="N70" s="23">
        <f t="shared" si="3"/>
        <v>0</v>
      </c>
      <c r="O70" s="8"/>
      <c r="P70" s="8"/>
    </row>
    <row r="71" spans="3:16" ht="66" x14ac:dyDescent="0.3">
      <c r="C71" s="24" t="s">
        <v>58</v>
      </c>
      <c r="D71" s="12"/>
      <c r="E71" s="13"/>
      <c r="F71" s="13"/>
      <c r="G71" s="13"/>
      <c r="H71" s="13"/>
      <c r="I71" s="13"/>
      <c r="J71" s="13"/>
      <c r="K71" s="13"/>
      <c r="L71" s="13"/>
      <c r="M71" s="13"/>
      <c r="N71" s="23">
        <f t="shared" si="3"/>
        <v>0</v>
      </c>
      <c r="O71" s="8"/>
      <c r="P71" s="8"/>
    </row>
    <row r="72" spans="3:16" ht="115.5" x14ac:dyDescent="0.3">
      <c r="C72" s="24" t="s">
        <v>59</v>
      </c>
      <c r="D72" s="12"/>
      <c r="E72" s="13"/>
      <c r="F72" s="13"/>
      <c r="G72" s="13"/>
      <c r="H72" s="13"/>
      <c r="I72" s="13"/>
      <c r="J72" s="13"/>
      <c r="K72" s="13"/>
      <c r="L72" s="13"/>
      <c r="M72" s="13"/>
      <c r="N72" s="23">
        <f t="shared" si="3"/>
        <v>0</v>
      </c>
      <c r="O72" s="8"/>
      <c r="P72" s="8"/>
    </row>
    <row r="73" spans="3:16" ht="60" x14ac:dyDescent="0.3">
      <c r="C73" s="22" t="s">
        <v>60</v>
      </c>
      <c r="D73" s="17"/>
      <c r="E73" s="13"/>
      <c r="F73" s="13"/>
      <c r="G73" s="13"/>
      <c r="H73" s="13"/>
      <c r="I73" s="13"/>
      <c r="J73" s="13"/>
      <c r="K73" s="13"/>
      <c r="L73" s="13"/>
      <c r="M73" s="13"/>
      <c r="N73" s="23">
        <f t="shared" si="3"/>
        <v>0</v>
      </c>
      <c r="O73" s="8"/>
      <c r="P73" s="8"/>
    </row>
    <row r="74" spans="3:16" ht="33" x14ac:dyDescent="0.3">
      <c r="C74" s="24" t="s">
        <v>61</v>
      </c>
      <c r="D74" s="12"/>
      <c r="E74" s="13"/>
      <c r="F74" s="13"/>
      <c r="G74" s="13"/>
      <c r="H74" s="13"/>
      <c r="I74" s="13"/>
      <c r="J74" s="13"/>
      <c r="K74" s="13"/>
      <c r="L74" s="13"/>
      <c r="M74" s="13"/>
      <c r="N74" s="23">
        <f t="shared" si="3"/>
        <v>0</v>
      </c>
      <c r="O74" s="8"/>
      <c r="P74" s="8"/>
    </row>
    <row r="75" spans="3:16" ht="82.5" x14ac:dyDescent="0.3">
      <c r="C75" s="24" t="s">
        <v>62</v>
      </c>
      <c r="D75" s="12"/>
      <c r="E75" s="13"/>
      <c r="F75" s="13"/>
      <c r="G75" s="13"/>
      <c r="H75" s="13"/>
      <c r="I75" s="13"/>
      <c r="J75" s="13"/>
      <c r="K75" s="13"/>
      <c r="L75" s="13"/>
      <c r="M75" s="13"/>
      <c r="N75" s="23">
        <f t="shared" si="3"/>
        <v>0</v>
      </c>
      <c r="O75" s="8"/>
      <c r="P75" s="8"/>
    </row>
    <row r="76" spans="3:16" ht="30" x14ac:dyDescent="0.3">
      <c r="C76" s="22" t="s">
        <v>63</v>
      </c>
      <c r="D76" s="12"/>
      <c r="E76" s="13"/>
      <c r="F76" s="13"/>
      <c r="G76" s="13"/>
      <c r="H76" s="13"/>
      <c r="I76" s="13"/>
      <c r="J76" s="13"/>
      <c r="K76" s="13"/>
      <c r="L76" s="13"/>
      <c r="M76" s="13"/>
      <c r="N76" s="23">
        <f t="shared" si="3"/>
        <v>0</v>
      </c>
      <c r="O76" s="8"/>
      <c r="P76" s="8"/>
    </row>
    <row r="77" spans="3:16" ht="49.5" x14ac:dyDescent="0.3">
      <c r="C77" s="24" t="s">
        <v>64</v>
      </c>
      <c r="D77" s="12"/>
      <c r="E77" s="13"/>
      <c r="F77" s="13"/>
      <c r="G77" s="13"/>
      <c r="H77" s="13"/>
      <c r="I77" s="13"/>
      <c r="J77" s="13"/>
      <c r="K77" s="13"/>
      <c r="L77" s="13"/>
      <c r="M77" s="13"/>
      <c r="N77" s="23">
        <f t="shared" si="3"/>
        <v>0</v>
      </c>
      <c r="O77" s="8"/>
      <c r="P77" s="8"/>
    </row>
    <row r="78" spans="3:16" ht="66" x14ac:dyDescent="0.3">
      <c r="C78" s="24" t="s">
        <v>65</v>
      </c>
      <c r="D78" s="12"/>
      <c r="E78" s="13"/>
      <c r="F78" s="13"/>
      <c r="G78" s="13"/>
      <c r="H78" s="13"/>
      <c r="I78" s="13"/>
      <c r="J78" s="13"/>
      <c r="K78" s="13"/>
      <c r="L78" s="13"/>
      <c r="M78" s="13"/>
      <c r="N78" s="23">
        <f t="shared" si="3"/>
        <v>0</v>
      </c>
      <c r="O78" s="8"/>
      <c r="P78" s="8"/>
    </row>
    <row r="79" spans="3:16" ht="99" x14ac:dyDescent="0.3">
      <c r="C79" s="24" t="s">
        <v>66</v>
      </c>
      <c r="D79" s="12"/>
      <c r="E79" s="13"/>
      <c r="F79" s="13"/>
      <c r="G79" s="13"/>
      <c r="H79" s="13"/>
      <c r="I79" s="13"/>
      <c r="J79" s="13"/>
      <c r="K79" s="13"/>
      <c r="L79" s="13"/>
      <c r="M79" s="13"/>
      <c r="N79" s="23">
        <f t="shared" si="3"/>
        <v>0</v>
      </c>
      <c r="O79" s="8"/>
      <c r="P79" s="8"/>
    </row>
    <row r="80" spans="3:16" x14ac:dyDescent="0.3">
      <c r="C80" s="25" t="s">
        <v>35</v>
      </c>
      <c r="D80" s="18"/>
      <c r="E80" s="13"/>
      <c r="F80" s="13"/>
      <c r="G80" s="13"/>
      <c r="H80" s="13"/>
      <c r="I80" s="13"/>
      <c r="J80" s="13"/>
      <c r="K80" s="13"/>
      <c r="L80" s="13"/>
      <c r="M80" s="13"/>
      <c r="N80" s="23">
        <f t="shared" ref="N80:N92" si="6">SUM(E80:M80)</f>
        <v>0</v>
      </c>
      <c r="O80" s="8"/>
      <c r="P80" s="8"/>
    </row>
    <row r="81" spans="3:16" x14ac:dyDescent="0.3">
      <c r="C81" s="26"/>
      <c r="D81" s="19"/>
      <c r="E81" s="13"/>
      <c r="F81" s="13"/>
      <c r="G81" s="13"/>
      <c r="H81" s="13"/>
      <c r="I81" s="13"/>
      <c r="J81" s="13"/>
      <c r="K81" s="13"/>
      <c r="L81" s="13"/>
      <c r="M81" s="13"/>
      <c r="N81" s="23">
        <f t="shared" si="6"/>
        <v>0</v>
      </c>
      <c r="O81" s="8"/>
      <c r="P81" s="8"/>
    </row>
    <row r="82" spans="3:16" ht="30" x14ac:dyDescent="0.3">
      <c r="C82" s="22" t="s">
        <v>67</v>
      </c>
      <c r="D82" s="17"/>
      <c r="E82" s="13"/>
      <c r="F82" s="13"/>
      <c r="G82" s="13"/>
      <c r="H82" s="13"/>
      <c r="I82" s="13"/>
      <c r="J82" s="13"/>
      <c r="K82" s="13"/>
      <c r="L82" s="13"/>
      <c r="M82" s="13"/>
      <c r="N82" s="23">
        <f t="shared" si="6"/>
        <v>0</v>
      </c>
      <c r="O82" s="8"/>
      <c r="P82" s="8"/>
    </row>
    <row r="83" spans="3:16" ht="45" x14ac:dyDescent="0.3">
      <c r="C83" s="22" t="s">
        <v>68</v>
      </c>
      <c r="D83" s="17"/>
      <c r="E83" s="13"/>
      <c r="F83" s="13"/>
      <c r="G83" s="13"/>
      <c r="H83" s="13"/>
      <c r="I83" s="13"/>
      <c r="J83" s="13"/>
      <c r="K83" s="13"/>
      <c r="L83" s="13"/>
      <c r="M83" s="13"/>
      <c r="N83" s="23">
        <f t="shared" si="6"/>
        <v>0</v>
      </c>
      <c r="O83" s="8"/>
      <c r="P83" s="8"/>
    </row>
    <row r="84" spans="3:16" ht="82.5" x14ac:dyDescent="0.3">
      <c r="C84" s="24" t="s">
        <v>69</v>
      </c>
      <c r="D84" s="12"/>
      <c r="E84" s="13"/>
      <c r="F84" s="13"/>
      <c r="G84" s="13"/>
      <c r="H84" s="13"/>
      <c r="I84" s="13"/>
      <c r="J84" s="13"/>
      <c r="K84" s="13"/>
      <c r="L84" s="13"/>
      <c r="M84" s="13"/>
      <c r="N84" s="23">
        <f t="shared" si="6"/>
        <v>0</v>
      </c>
      <c r="O84" s="8"/>
      <c r="P84" s="8"/>
    </row>
    <row r="85" spans="3:16" ht="82.5" x14ac:dyDescent="0.3">
      <c r="C85" s="24" t="s">
        <v>70</v>
      </c>
      <c r="D85" s="12"/>
      <c r="E85" s="13"/>
      <c r="F85" s="13"/>
      <c r="G85" s="13"/>
      <c r="H85" s="13"/>
      <c r="I85" s="13"/>
      <c r="J85" s="13"/>
      <c r="K85" s="13"/>
      <c r="L85" s="13"/>
      <c r="M85" s="13"/>
      <c r="N85" s="23">
        <f t="shared" si="6"/>
        <v>0</v>
      </c>
      <c r="O85" s="8"/>
      <c r="P85" s="8"/>
    </row>
    <row r="86" spans="3:16" ht="30" x14ac:dyDescent="0.3">
      <c r="C86" s="22" t="s">
        <v>71</v>
      </c>
      <c r="D86" s="17"/>
      <c r="E86" s="13"/>
      <c r="F86" s="13"/>
      <c r="G86" s="13"/>
      <c r="H86" s="13"/>
      <c r="I86" s="13"/>
      <c r="J86" s="13"/>
      <c r="K86" s="13"/>
      <c r="L86" s="13"/>
      <c r="M86" s="13"/>
      <c r="N86" s="23">
        <f t="shared" si="6"/>
        <v>0</v>
      </c>
      <c r="O86" s="8"/>
      <c r="P86" s="8"/>
    </row>
    <row r="87" spans="3:16" ht="66" x14ac:dyDescent="0.3">
      <c r="C87" s="24" t="s">
        <v>72</v>
      </c>
      <c r="D87" s="12"/>
      <c r="E87" s="13"/>
      <c r="F87" s="13"/>
      <c r="G87" s="13"/>
      <c r="H87" s="13"/>
      <c r="I87" s="13"/>
      <c r="J87" s="13"/>
      <c r="K87" s="13"/>
      <c r="L87" s="13"/>
      <c r="M87" s="13"/>
      <c r="N87" s="23">
        <f t="shared" si="6"/>
        <v>0</v>
      </c>
      <c r="O87" s="8"/>
      <c r="P87" s="8"/>
    </row>
    <row r="88" spans="3:16" ht="66" x14ac:dyDescent="0.3">
      <c r="C88" s="24" t="s">
        <v>73</v>
      </c>
      <c r="D88" s="12"/>
      <c r="E88" s="13"/>
      <c r="F88" s="13"/>
      <c r="G88" s="13"/>
      <c r="H88" s="13"/>
      <c r="I88" s="13"/>
      <c r="J88" s="13"/>
      <c r="K88" s="13"/>
      <c r="L88" s="13"/>
      <c r="M88" s="13"/>
      <c r="N88" s="23">
        <f t="shared" si="6"/>
        <v>0</v>
      </c>
      <c r="O88" s="8"/>
      <c r="P88" s="8"/>
    </row>
    <row r="89" spans="3:16" ht="45" x14ac:dyDescent="0.3">
      <c r="C89" s="22" t="s">
        <v>74</v>
      </c>
      <c r="D89" s="17"/>
      <c r="E89" s="13"/>
      <c r="F89" s="13"/>
      <c r="G89" s="13"/>
      <c r="H89" s="13"/>
      <c r="I89" s="13"/>
      <c r="J89" s="13"/>
      <c r="K89" s="13"/>
      <c r="L89" s="13"/>
      <c r="M89" s="13"/>
      <c r="N89" s="23">
        <f t="shared" si="6"/>
        <v>0</v>
      </c>
      <c r="O89" s="8"/>
      <c r="P89" s="8"/>
    </row>
    <row r="90" spans="3:16" ht="82.5" x14ac:dyDescent="0.3">
      <c r="C90" s="24" t="s">
        <v>75</v>
      </c>
      <c r="D90" s="12"/>
      <c r="E90" s="13"/>
      <c r="F90" s="13"/>
      <c r="G90" s="13"/>
      <c r="H90" s="13"/>
      <c r="I90" s="13"/>
      <c r="J90" s="13"/>
      <c r="K90" s="13"/>
      <c r="L90" s="13"/>
      <c r="M90" s="13"/>
      <c r="N90" s="23">
        <f t="shared" si="6"/>
        <v>0</v>
      </c>
      <c r="O90" s="8"/>
      <c r="P90" s="8"/>
    </row>
    <row r="91" spans="3:16" ht="45" x14ac:dyDescent="0.3">
      <c r="C91" s="25" t="s">
        <v>76</v>
      </c>
      <c r="D91" s="18"/>
      <c r="E91" s="13"/>
      <c r="F91" s="13"/>
      <c r="G91" s="13"/>
      <c r="H91" s="13"/>
      <c r="I91" s="13"/>
      <c r="J91" s="13"/>
      <c r="K91" s="13"/>
      <c r="L91" s="13"/>
      <c r="M91" s="13"/>
      <c r="N91" s="23">
        <f t="shared" si="6"/>
        <v>0</v>
      </c>
      <c r="O91" s="8"/>
      <c r="P91" s="8"/>
    </row>
    <row r="92" spans="3:16" x14ac:dyDescent="0.3">
      <c r="C92" s="27"/>
      <c r="D92" s="20"/>
      <c r="E92" s="21"/>
      <c r="F92" s="21"/>
      <c r="G92" s="21"/>
      <c r="H92" s="21"/>
      <c r="I92" s="21"/>
      <c r="J92" s="21"/>
      <c r="K92" s="21"/>
      <c r="L92" s="21"/>
      <c r="M92" s="21"/>
      <c r="N92" s="23">
        <f t="shared" si="6"/>
        <v>0</v>
      </c>
      <c r="O92" s="8"/>
      <c r="P92" s="8"/>
    </row>
    <row r="93" spans="3:16" ht="50.25" thickBot="1" x14ac:dyDescent="0.35">
      <c r="C93" s="28" t="s">
        <v>77</v>
      </c>
      <c r="D93" s="29">
        <f>+D16+D22+D32+D42+D58+D68</f>
        <v>695776982</v>
      </c>
      <c r="E93" s="29">
        <f t="shared" ref="E93:J93" si="7">+E16+E22+E32+E42+E58</f>
        <v>22709720.07</v>
      </c>
      <c r="F93" s="29">
        <f t="shared" si="7"/>
        <v>51759591.150000006</v>
      </c>
      <c r="G93" s="29">
        <f t="shared" si="7"/>
        <v>33345136.940000001</v>
      </c>
      <c r="H93" s="29">
        <f t="shared" si="7"/>
        <v>43947413.789999999</v>
      </c>
      <c r="I93" s="29">
        <f t="shared" si="7"/>
        <v>49565163.370000005</v>
      </c>
      <c r="J93" s="29">
        <f t="shared" si="7"/>
        <v>56318568.890000001</v>
      </c>
      <c r="K93" s="29">
        <f>+K16+K22+K32+K42+K58</f>
        <v>43579182.219999999</v>
      </c>
      <c r="L93" s="29">
        <f>+L16+L22+L32+L42+L58</f>
        <v>48186566.18</v>
      </c>
      <c r="M93" s="29">
        <f>+M16+M22+M32+M42+M58</f>
        <v>60238086.989999995</v>
      </c>
      <c r="N93" s="30">
        <f>SUM(E93:M93)</f>
        <v>409649429.59999996</v>
      </c>
      <c r="O93" s="5"/>
      <c r="P93" s="8"/>
    </row>
    <row r="94" spans="3:16" x14ac:dyDescent="0.3">
      <c r="E94" s="5"/>
      <c r="F94" s="5"/>
      <c r="G94" s="5"/>
      <c r="H94" s="5"/>
      <c r="I94" s="5"/>
      <c r="J94" s="5"/>
      <c r="K94" s="5"/>
      <c r="L94" s="5"/>
      <c r="M94" s="5"/>
      <c r="N94" s="6"/>
    </row>
    <row r="95" spans="3:16" x14ac:dyDescent="0.3">
      <c r="E95" s="5"/>
      <c r="F95" s="5"/>
      <c r="G95" s="5"/>
      <c r="H95" s="5"/>
      <c r="I95" s="5"/>
      <c r="J95" s="5"/>
      <c r="K95" s="5"/>
      <c r="L95" s="5"/>
      <c r="M95" s="5"/>
      <c r="N95" s="6"/>
    </row>
    <row r="96" spans="3:16" x14ac:dyDescent="0.3">
      <c r="E96" s="5"/>
      <c r="F96" s="5"/>
      <c r="G96" s="5"/>
      <c r="H96" s="5"/>
      <c r="I96" s="5"/>
      <c r="J96" s="5"/>
      <c r="K96" s="5"/>
      <c r="L96" s="5"/>
      <c r="M96" s="5"/>
      <c r="N96" s="6"/>
    </row>
    <row r="97" spans="3:14" x14ac:dyDescent="0.3">
      <c r="E97" s="5"/>
      <c r="F97" s="5"/>
      <c r="G97" s="5"/>
      <c r="H97" s="5"/>
      <c r="I97" s="5"/>
      <c r="J97" s="5"/>
      <c r="K97" s="5"/>
      <c r="L97" s="5"/>
      <c r="M97" s="5"/>
      <c r="N97" s="6"/>
    </row>
    <row r="98" spans="3:14" x14ac:dyDescent="0.3">
      <c r="E98" s="5"/>
      <c r="F98" s="5"/>
      <c r="G98" s="5"/>
      <c r="H98" s="5"/>
      <c r="I98" s="5"/>
      <c r="J98" s="5"/>
      <c r="K98" s="5"/>
      <c r="L98" s="5"/>
      <c r="M98" s="5"/>
      <c r="N98" s="6"/>
    </row>
    <row r="100" spans="3:14" x14ac:dyDescent="0.3">
      <c r="N100" s="8"/>
    </row>
    <row r="101" spans="3:14" x14ac:dyDescent="0.3"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</row>
    <row r="102" spans="3:14" x14ac:dyDescent="0.3"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</row>
  </sheetData>
  <sheetProtection algorithmName="SHA-512" hashValue="UbxgecD6e3IVZKhmNb0PDUWWVwx+ikg7D70C7uls55ooH/Ax1XepiZqSMc6YqVz67M2ldAwyBv8OuA2AiegmYg==" saltValue="1+L5LzXHd+JEmIyCQWWZAA==" spinCount="100000" sheet="1" objects="1" scenarios="1"/>
  <mergeCells count="4">
    <mergeCell ref="C7:D7"/>
    <mergeCell ref="C8:N8"/>
    <mergeCell ref="C10:N10"/>
    <mergeCell ref="C11:N11"/>
  </mergeCells>
  <pageMargins left="0.27559055118110237" right="0.17" top="0.15748031496062992" bottom="0.38" header="0.15748031496062992" footer="0.31496062992125984"/>
  <pageSetup scale="55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EJECUCION ACUMULADA</vt:lpstr>
      <vt:lpstr>'EJECUCION ACUMULADA'!Área_de_impresión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Alondra Rodriguez</cp:lastModifiedBy>
  <cp:lastPrinted>2020-11-05T19:39:02Z</cp:lastPrinted>
  <dcterms:created xsi:type="dcterms:W3CDTF">2018-04-17T18:57:16Z</dcterms:created>
  <dcterms:modified xsi:type="dcterms:W3CDTF">2021-10-07T19:19:13Z</dcterms:modified>
</cp:coreProperties>
</file>